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arikhv\Desktop\Kush Forms\Science Olympiad\HC\Supervision\"/>
    </mc:Choice>
  </mc:AlternateContent>
  <bookViews>
    <workbookView xWindow="0" yWindow="0" windowWidth="20490" windowHeight="9045"/>
  </bookViews>
  <sheets>
    <sheet name="Sheet1" sheetId="1" r:id="rId1"/>
  </sheets>
  <definedNames>
    <definedName name="Finished">Sheet1!#REF!</definedName>
    <definedName name="_xlnm.Print_Area" localSheetId="0">Sheet1!$A$1:$AM$66</definedName>
  </definedNames>
  <calcPr calcId="152511" concurrentCalc="0"/>
</workbook>
</file>

<file path=xl/calcChain.xml><?xml version="1.0" encoding="utf-8"?>
<calcChain xmlns="http://schemas.openxmlformats.org/spreadsheetml/2006/main">
  <c r="AC66" i="1" l="1"/>
  <c r="AC65" i="1"/>
  <c r="AC64" i="1"/>
  <c r="AC63" i="1"/>
  <c r="AC62" i="1"/>
  <c r="AC61" i="1"/>
  <c r="AC60" i="1"/>
  <c r="AC59" i="1"/>
  <c r="AC58" i="1"/>
  <c r="AC57" i="1"/>
  <c r="AC56" i="1"/>
  <c r="AC55" i="1"/>
  <c r="AC54" i="1"/>
  <c r="AC53" i="1"/>
  <c r="AC52" i="1"/>
  <c r="AC51" i="1"/>
  <c r="AC50" i="1"/>
  <c r="AC49" i="1"/>
  <c r="AC48" i="1"/>
  <c r="AC47" i="1"/>
  <c r="AC46" i="1"/>
  <c r="AC45" i="1"/>
  <c r="AO44" i="1"/>
  <c r="AC44" i="1"/>
  <c r="AO43" i="1"/>
  <c r="AO33" i="1"/>
  <c r="AO12" i="1"/>
  <c r="AO41" i="1"/>
  <c r="AO8" i="1"/>
  <c r="AO11" i="1"/>
  <c r="AO13" i="1"/>
  <c r="AO19" i="1"/>
  <c r="AO20" i="1"/>
  <c r="AO25" i="1"/>
  <c r="AO26" i="1"/>
  <c r="AO27" i="1"/>
  <c r="AO28" i="1"/>
  <c r="AO31" i="1"/>
  <c r="AO32" i="1"/>
  <c r="AO35" i="1"/>
  <c r="AO4" i="1"/>
  <c r="AC43" i="1"/>
  <c r="AO42" i="1"/>
  <c r="AO14" i="1"/>
  <c r="AO29" i="1"/>
  <c r="AO10" i="1"/>
  <c r="AO34" i="1"/>
  <c r="AO39" i="1"/>
  <c r="AC42" i="1"/>
  <c r="AC41" i="1"/>
  <c r="AC40" i="1"/>
  <c r="AC39" i="1"/>
  <c r="AC38" i="1"/>
  <c r="AO37" i="1"/>
  <c r="AO30" i="1"/>
  <c r="AO24" i="1"/>
  <c r="AC37" i="1"/>
  <c r="AC36" i="1"/>
  <c r="AC35" i="1"/>
  <c r="AC34" i="1"/>
  <c r="AC33" i="1"/>
  <c r="AC32" i="1"/>
  <c r="AC31" i="1"/>
  <c r="AC30" i="1"/>
  <c r="AC29" i="1"/>
  <c r="AC28" i="1"/>
  <c r="AC27" i="1"/>
  <c r="AC26" i="1"/>
  <c r="AC25" i="1"/>
  <c r="AC24" i="1"/>
  <c r="AO23" i="1"/>
  <c r="AC23" i="1"/>
  <c r="AO22" i="1"/>
  <c r="AC22" i="1"/>
  <c r="AC21" i="1"/>
  <c r="AO7" i="1"/>
  <c r="AO9" i="1"/>
  <c r="AO15" i="1"/>
  <c r="AO16" i="1"/>
  <c r="AO17" i="1"/>
  <c r="AO18" i="1"/>
  <c r="AC20" i="1"/>
  <c r="AC19" i="1"/>
  <c r="AC18" i="1"/>
  <c r="AC17" i="1"/>
  <c r="AC16" i="1"/>
  <c r="AC15" i="1"/>
  <c r="AC14" i="1"/>
  <c r="AC13" i="1"/>
  <c r="AC12" i="1"/>
  <c r="AC11" i="1"/>
  <c r="AC10" i="1"/>
  <c r="AC9" i="1"/>
  <c r="AC8" i="1"/>
  <c r="AC7" i="1"/>
  <c r="AO66" i="1"/>
  <c r="AO65" i="1"/>
  <c r="AO64" i="1"/>
  <c r="AO63" i="1"/>
  <c r="AO62" i="1"/>
  <c r="AO61" i="1"/>
  <c r="AO60" i="1"/>
  <c r="AO59" i="1"/>
  <c r="AO58" i="1"/>
  <c r="AO57" i="1"/>
  <c r="AO56" i="1"/>
  <c r="AO55" i="1"/>
  <c r="AO54" i="1"/>
  <c r="AO53" i="1"/>
  <c r="AO52" i="1"/>
  <c r="AO51" i="1"/>
  <c r="AO50" i="1"/>
  <c r="AO49" i="1"/>
  <c r="AO48" i="1"/>
  <c r="AO47" i="1"/>
  <c r="AO46" i="1"/>
  <c r="AO45" i="1"/>
  <c r="AO40" i="1"/>
  <c r="AO38" i="1"/>
  <c r="AO36" i="1"/>
  <c r="AO21" i="1"/>
  <c r="AQ66" i="1"/>
  <c r="AP66" i="1"/>
  <c r="AQ65" i="1"/>
  <c r="AP65" i="1"/>
  <c r="AQ64" i="1"/>
  <c r="AP64" i="1"/>
  <c r="AQ63" i="1"/>
  <c r="AP63" i="1"/>
  <c r="AQ62" i="1"/>
  <c r="AP62" i="1"/>
  <c r="AQ61" i="1"/>
  <c r="AP61" i="1"/>
  <c r="AQ60" i="1"/>
  <c r="AP60" i="1"/>
  <c r="AQ59" i="1"/>
  <c r="AP59" i="1"/>
  <c r="AQ58" i="1"/>
  <c r="AP58" i="1"/>
  <c r="AQ57" i="1"/>
  <c r="AP57" i="1"/>
  <c r="AQ56" i="1"/>
  <c r="AP56" i="1"/>
  <c r="AQ55" i="1"/>
  <c r="AP55" i="1"/>
  <c r="AQ54" i="1"/>
  <c r="AP54" i="1"/>
  <c r="AQ53" i="1"/>
  <c r="AP53" i="1"/>
  <c r="AQ52" i="1"/>
  <c r="AP52" i="1"/>
  <c r="AQ51" i="1"/>
  <c r="AP51" i="1"/>
  <c r="AQ50" i="1"/>
  <c r="AP50" i="1"/>
  <c r="AQ49" i="1"/>
  <c r="AP49" i="1"/>
  <c r="AQ48" i="1"/>
  <c r="AP48" i="1"/>
  <c r="AQ47" i="1"/>
  <c r="AP47" i="1"/>
  <c r="AQ46" i="1"/>
  <c r="AP46" i="1"/>
  <c r="AQ45" i="1"/>
  <c r="AP45" i="1"/>
  <c r="AQ44" i="1"/>
  <c r="AP44" i="1"/>
  <c r="AQ43" i="1"/>
  <c r="AP43" i="1"/>
  <c r="AQ42" i="1"/>
  <c r="AP42" i="1"/>
  <c r="AQ41" i="1"/>
  <c r="AP41" i="1"/>
  <c r="AQ40" i="1"/>
  <c r="AP40" i="1"/>
  <c r="AQ39" i="1"/>
  <c r="AP39" i="1"/>
  <c r="AQ38" i="1"/>
  <c r="AP38" i="1"/>
  <c r="AQ37" i="1"/>
  <c r="AP37" i="1"/>
  <c r="AQ36" i="1"/>
  <c r="AP36" i="1"/>
  <c r="AQ35" i="1"/>
  <c r="AP35" i="1"/>
  <c r="AQ34" i="1"/>
  <c r="AP34" i="1"/>
  <c r="AQ33" i="1"/>
  <c r="AP33" i="1"/>
  <c r="AQ32" i="1"/>
  <c r="AP32" i="1"/>
  <c r="AQ31" i="1"/>
  <c r="AP31" i="1"/>
  <c r="AQ30" i="1"/>
  <c r="AP30" i="1"/>
  <c r="AQ29" i="1"/>
  <c r="AP29" i="1"/>
  <c r="AQ28" i="1"/>
  <c r="AP28" i="1"/>
  <c r="AQ27" i="1"/>
  <c r="AP27" i="1"/>
  <c r="AQ26" i="1"/>
  <c r="AP26" i="1"/>
  <c r="AQ25" i="1"/>
  <c r="AP25" i="1"/>
  <c r="AQ24" i="1"/>
  <c r="AP24" i="1"/>
  <c r="AQ23" i="1"/>
  <c r="AP23" i="1"/>
  <c r="AQ22" i="1"/>
  <c r="AP22" i="1"/>
  <c r="AQ21" i="1"/>
  <c r="AP21" i="1"/>
  <c r="AQ20" i="1"/>
  <c r="AP20" i="1"/>
  <c r="AQ19" i="1"/>
  <c r="AP19" i="1"/>
  <c r="AQ18" i="1"/>
  <c r="AP18" i="1"/>
  <c r="AQ17" i="1"/>
  <c r="AP17" i="1"/>
  <c r="AQ16" i="1"/>
  <c r="AP16" i="1"/>
  <c r="AQ15" i="1"/>
  <c r="AP15" i="1"/>
  <c r="AQ14" i="1"/>
  <c r="AP14" i="1"/>
  <c r="AQ13" i="1"/>
  <c r="AP13" i="1"/>
  <c r="AQ12" i="1"/>
  <c r="AP12" i="1"/>
  <c r="AQ11" i="1"/>
  <c r="AP11" i="1"/>
  <c r="AQ10" i="1"/>
  <c r="AP10" i="1"/>
  <c r="AQ9" i="1"/>
  <c r="AP9" i="1"/>
  <c r="AQ8" i="1"/>
  <c r="AP8" i="1"/>
  <c r="AQ7" i="1"/>
  <c r="AP7" i="1"/>
  <c r="AG66" i="1"/>
  <c r="AG65" i="1"/>
  <c r="AG64" i="1"/>
  <c r="AG63" i="1"/>
  <c r="AG62" i="1"/>
  <c r="AG61" i="1"/>
  <c r="AG60" i="1"/>
  <c r="AG59" i="1"/>
  <c r="AG58" i="1"/>
  <c r="AG57" i="1"/>
  <c r="AG56" i="1"/>
  <c r="AG55" i="1"/>
  <c r="AG54" i="1"/>
  <c r="AG53" i="1"/>
  <c r="AG52" i="1"/>
  <c r="AG51" i="1"/>
  <c r="AG50" i="1"/>
  <c r="AG49" i="1"/>
  <c r="AG48" i="1"/>
  <c r="AG47" i="1"/>
  <c r="AG46" i="1"/>
  <c r="AG45" i="1"/>
  <c r="AG43" i="1"/>
  <c r="AG42" i="1"/>
  <c r="AG40" i="1"/>
  <c r="AG39" i="1"/>
  <c r="AG38" i="1"/>
  <c r="AG37" i="1"/>
  <c r="AG36" i="1"/>
  <c r="AG34" i="1"/>
  <c r="AG33" i="1"/>
  <c r="AG30" i="1"/>
  <c r="AG29" i="1"/>
  <c r="AG24" i="1"/>
  <c r="AG23" i="1"/>
  <c r="AG22" i="1"/>
  <c r="AG21" i="1"/>
  <c r="AG18" i="1"/>
  <c r="AG17" i="1"/>
  <c r="AG16" i="1"/>
  <c r="AG15" i="1"/>
  <c r="AG14" i="1"/>
  <c r="AG13" i="1"/>
  <c r="AG11" i="1"/>
  <c r="AG10" i="1"/>
  <c r="AG9" i="1"/>
  <c r="AG8" i="1"/>
  <c r="AG7" i="1"/>
  <c r="AI4" i="1"/>
  <c r="AI66" i="1"/>
  <c r="AE66" i="1"/>
  <c r="AK66" i="1"/>
  <c r="AI65" i="1"/>
  <c r="AE65" i="1"/>
  <c r="AK65" i="1"/>
  <c r="AI64" i="1"/>
  <c r="AE64" i="1"/>
  <c r="AK64" i="1"/>
  <c r="AI63" i="1"/>
  <c r="AE63" i="1"/>
  <c r="AK63" i="1"/>
  <c r="AI62" i="1"/>
  <c r="AE62" i="1"/>
  <c r="AK62" i="1"/>
  <c r="AI61" i="1"/>
  <c r="AE61" i="1"/>
  <c r="AK61" i="1"/>
  <c r="AI60" i="1"/>
  <c r="AE60" i="1"/>
  <c r="AK60" i="1"/>
  <c r="AI59" i="1"/>
  <c r="AE59" i="1"/>
  <c r="AK59" i="1"/>
  <c r="AI58" i="1"/>
  <c r="AE58" i="1"/>
  <c r="AK58" i="1"/>
  <c r="AI57" i="1"/>
  <c r="AE57" i="1"/>
  <c r="AK57" i="1"/>
  <c r="AI56" i="1"/>
  <c r="AE56" i="1"/>
  <c r="AK56" i="1"/>
  <c r="AI55" i="1"/>
  <c r="AE55" i="1"/>
  <c r="AK55" i="1"/>
  <c r="AI54" i="1"/>
  <c r="AE54" i="1"/>
  <c r="AK54" i="1"/>
  <c r="AI53" i="1"/>
  <c r="AE53" i="1"/>
  <c r="AK53" i="1"/>
  <c r="AI52" i="1"/>
  <c r="AE52" i="1"/>
  <c r="AK52" i="1"/>
  <c r="AI51" i="1"/>
  <c r="AE51" i="1"/>
  <c r="AK51" i="1"/>
  <c r="AI50" i="1"/>
  <c r="AE50" i="1"/>
  <c r="AK50" i="1"/>
  <c r="AI49" i="1"/>
  <c r="AE49" i="1"/>
  <c r="AK49" i="1"/>
  <c r="AI48" i="1"/>
  <c r="AE48" i="1"/>
  <c r="AK48" i="1"/>
  <c r="AI47" i="1"/>
  <c r="AE47" i="1"/>
  <c r="AK47" i="1"/>
  <c r="AI46" i="1"/>
  <c r="AE46" i="1"/>
  <c r="AK46" i="1"/>
  <c r="AI45" i="1"/>
  <c r="AE45" i="1"/>
  <c r="AK45" i="1"/>
  <c r="AI44" i="1"/>
  <c r="AE44" i="1"/>
  <c r="AK44" i="1"/>
  <c r="AI43" i="1"/>
  <c r="AE43" i="1"/>
  <c r="AK43" i="1"/>
  <c r="AI42" i="1"/>
  <c r="AE42" i="1"/>
  <c r="AK42" i="1"/>
  <c r="AI41" i="1"/>
  <c r="AE41" i="1"/>
  <c r="AK41" i="1"/>
  <c r="AI40" i="1"/>
  <c r="AE40" i="1"/>
  <c r="AK40" i="1"/>
  <c r="AI39" i="1"/>
  <c r="AE39" i="1"/>
  <c r="AK39" i="1"/>
  <c r="AI38" i="1"/>
  <c r="AE38" i="1"/>
  <c r="AK38" i="1"/>
  <c r="AI37" i="1"/>
  <c r="AE37" i="1"/>
  <c r="AK37" i="1"/>
  <c r="AI36" i="1"/>
  <c r="AE36" i="1"/>
  <c r="AK36" i="1"/>
  <c r="AI35" i="1"/>
  <c r="AE35" i="1"/>
  <c r="AK35" i="1"/>
  <c r="AI34" i="1"/>
  <c r="AE34" i="1"/>
  <c r="AK34" i="1"/>
  <c r="AI33" i="1"/>
  <c r="AE33" i="1"/>
  <c r="AK33" i="1"/>
  <c r="AI32" i="1"/>
  <c r="AE32" i="1"/>
  <c r="AK32" i="1"/>
  <c r="AI31" i="1"/>
  <c r="AE31" i="1"/>
  <c r="AK31" i="1"/>
  <c r="AI30" i="1"/>
  <c r="AE30" i="1"/>
  <c r="AK30" i="1"/>
  <c r="AI29" i="1"/>
  <c r="AE29" i="1"/>
  <c r="AK29" i="1"/>
  <c r="AI28" i="1"/>
  <c r="AE28" i="1"/>
  <c r="AK28" i="1"/>
  <c r="AI27" i="1"/>
  <c r="AE27" i="1"/>
  <c r="AK27" i="1"/>
  <c r="AI26" i="1"/>
  <c r="AE26" i="1"/>
  <c r="AK26" i="1"/>
  <c r="AI25" i="1"/>
  <c r="AE25" i="1"/>
  <c r="AK25" i="1"/>
  <c r="AI24" i="1"/>
  <c r="AE24" i="1"/>
  <c r="AK24" i="1"/>
  <c r="AI23" i="1"/>
  <c r="AE23" i="1"/>
  <c r="AK23" i="1"/>
  <c r="AI22" i="1"/>
  <c r="AE22" i="1"/>
  <c r="AK22" i="1"/>
  <c r="AI21" i="1"/>
  <c r="AE21" i="1"/>
  <c r="AK21" i="1"/>
  <c r="AI20" i="1"/>
  <c r="AE20" i="1"/>
  <c r="AK20" i="1"/>
  <c r="AI19" i="1"/>
  <c r="AE19" i="1"/>
  <c r="AK19" i="1"/>
  <c r="AI18" i="1"/>
  <c r="AE18" i="1"/>
  <c r="AK18" i="1"/>
  <c r="AI17" i="1"/>
  <c r="AE17" i="1"/>
  <c r="AK17" i="1"/>
  <c r="AI16" i="1"/>
  <c r="AE16" i="1"/>
  <c r="AK16" i="1"/>
  <c r="AI15" i="1"/>
  <c r="AE15" i="1"/>
  <c r="AK15" i="1"/>
  <c r="AI14" i="1"/>
  <c r="AE14" i="1"/>
  <c r="AK14" i="1"/>
  <c r="AI13" i="1"/>
  <c r="AE13" i="1"/>
  <c r="AK13" i="1"/>
  <c r="AI12" i="1"/>
  <c r="AE12" i="1"/>
  <c r="AK12" i="1"/>
  <c r="AI11" i="1"/>
  <c r="AE11" i="1"/>
  <c r="AK11" i="1"/>
  <c r="AI10" i="1"/>
  <c r="AE10" i="1"/>
  <c r="AK10" i="1"/>
  <c r="AI9" i="1"/>
  <c r="AE9" i="1"/>
  <c r="AK9" i="1"/>
  <c r="AI8" i="1"/>
  <c r="AE8" i="1"/>
  <c r="AK8" i="1"/>
  <c r="AI7" i="1"/>
  <c r="AE7" i="1"/>
  <c r="AK7" i="1"/>
  <c r="AV66" i="1"/>
  <c r="AV65" i="1"/>
  <c r="AV64" i="1"/>
  <c r="AV63" i="1"/>
  <c r="AV62" i="1"/>
  <c r="AV61" i="1"/>
  <c r="AV60" i="1"/>
  <c r="AV59" i="1"/>
  <c r="AV58" i="1"/>
  <c r="AV57" i="1"/>
  <c r="AV56" i="1"/>
  <c r="AV55" i="1"/>
  <c r="AV54" i="1"/>
  <c r="AV53" i="1"/>
  <c r="AV52" i="1"/>
  <c r="AV51" i="1"/>
  <c r="AV50" i="1"/>
  <c r="AV49" i="1"/>
  <c r="AV48" i="1"/>
  <c r="AV47" i="1"/>
  <c r="AV46" i="1"/>
  <c r="AV45" i="1"/>
  <c r="AV44" i="1"/>
  <c r="AV43" i="1"/>
  <c r="AV42" i="1"/>
  <c r="AV41" i="1"/>
  <c r="AV40" i="1"/>
  <c r="AV39" i="1"/>
  <c r="AV38" i="1"/>
  <c r="AV37" i="1"/>
  <c r="AV36" i="1"/>
  <c r="AV35" i="1"/>
  <c r="AV34" i="1"/>
  <c r="AV33" i="1"/>
  <c r="AV32" i="1"/>
  <c r="AV31" i="1"/>
  <c r="AV30" i="1"/>
  <c r="AV29" i="1"/>
  <c r="AV28" i="1"/>
  <c r="AV27" i="1"/>
  <c r="AV26" i="1"/>
  <c r="AV25" i="1"/>
  <c r="AV24" i="1"/>
  <c r="AV23" i="1"/>
  <c r="AV22" i="1"/>
  <c r="AV21" i="1"/>
  <c r="AV20" i="1"/>
  <c r="AV19" i="1"/>
  <c r="AV18" i="1"/>
  <c r="AV17" i="1"/>
  <c r="AV16" i="1"/>
  <c r="AV15" i="1"/>
  <c r="AV14" i="1"/>
  <c r="AV13" i="1"/>
  <c r="AV12" i="1"/>
  <c r="AV11" i="1"/>
  <c r="AV10" i="1"/>
  <c r="AV9" i="1"/>
  <c r="AV7" i="1"/>
  <c r="AV8" i="1"/>
  <c r="AC4" i="1"/>
  <c r="AW66" i="1"/>
  <c r="AU66" i="1"/>
  <c r="AT66" i="1"/>
  <c r="AS66" i="1"/>
  <c r="AR66" i="1"/>
  <c r="AM66" i="1"/>
  <c r="AW65" i="1"/>
  <c r="AU65" i="1"/>
  <c r="AT65" i="1"/>
  <c r="AS65" i="1"/>
  <c r="AR65" i="1"/>
  <c r="AM65" i="1"/>
  <c r="AW64" i="1"/>
  <c r="AU64" i="1"/>
  <c r="AT64" i="1"/>
  <c r="AS64" i="1"/>
  <c r="AR64" i="1"/>
  <c r="AM64" i="1"/>
  <c r="AW63" i="1"/>
  <c r="AU63" i="1"/>
  <c r="AT63" i="1"/>
  <c r="AS63" i="1"/>
  <c r="AR63" i="1"/>
  <c r="AM63" i="1"/>
  <c r="AW62" i="1"/>
  <c r="AU62" i="1"/>
  <c r="AT62" i="1"/>
  <c r="AS62" i="1"/>
  <c r="AR62" i="1"/>
  <c r="AM62" i="1"/>
  <c r="AW61" i="1"/>
  <c r="AU61" i="1"/>
  <c r="AT61" i="1"/>
  <c r="AS61" i="1"/>
  <c r="AR61" i="1"/>
  <c r="AM61" i="1"/>
  <c r="AW60" i="1"/>
  <c r="AU60" i="1"/>
  <c r="AT60" i="1"/>
  <c r="AS60" i="1"/>
  <c r="AR60" i="1"/>
  <c r="AM60" i="1"/>
  <c r="AW59" i="1"/>
  <c r="AU59" i="1"/>
  <c r="AT59" i="1"/>
  <c r="AS59" i="1"/>
  <c r="AR59" i="1"/>
  <c r="AM59" i="1"/>
  <c r="AW58" i="1"/>
  <c r="AU58" i="1"/>
  <c r="AT58" i="1"/>
  <c r="AS58" i="1"/>
  <c r="AR58" i="1"/>
  <c r="AM58" i="1"/>
  <c r="AW57" i="1"/>
  <c r="AU57" i="1"/>
  <c r="AT57" i="1"/>
  <c r="AS57" i="1"/>
  <c r="AR57" i="1"/>
  <c r="AM57" i="1"/>
  <c r="AW56" i="1"/>
  <c r="AU56" i="1"/>
  <c r="AT56" i="1"/>
  <c r="AS56" i="1"/>
  <c r="AR56" i="1"/>
  <c r="AM56" i="1"/>
  <c r="AW55" i="1"/>
  <c r="AU55" i="1"/>
  <c r="AT55" i="1"/>
  <c r="AS55" i="1"/>
  <c r="AR55" i="1"/>
  <c r="AM55" i="1"/>
  <c r="AW54" i="1"/>
  <c r="AU54" i="1"/>
  <c r="AT54" i="1"/>
  <c r="AS54" i="1"/>
  <c r="AR54" i="1"/>
  <c r="AM54" i="1"/>
  <c r="AW53" i="1"/>
  <c r="AU53" i="1"/>
  <c r="AT53" i="1"/>
  <c r="AS53" i="1"/>
  <c r="AR53" i="1"/>
  <c r="AM53" i="1"/>
  <c r="AW52" i="1"/>
  <c r="AU52" i="1"/>
  <c r="AT52" i="1"/>
  <c r="AS52" i="1"/>
  <c r="AR52" i="1"/>
  <c r="AM52" i="1"/>
  <c r="AW51" i="1"/>
  <c r="AU51" i="1"/>
  <c r="AT51" i="1"/>
  <c r="AS51" i="1"/>
  <c r="AR51" i="1"/>
  <c r="AM51" i="1"/>
  <c r="AW50" i="1"/>
  <c r="AU50" i="1"/>
  <c r="AT50" i="1"/>
  <c r="AS50" i="1"/>
  <c r="AR50" i="1"/>
  <c r="AM50" i="1"/>
  <c r="AW49" i="1"/>
  <c r="AU49" i="1"/>
  <c r="AT49" i="1"/>
  <c r="AS49" i="1"/>
  <c r="AR49" i="1"/>
  <c r="AM49" i="1"/>
  <c r="AW48" i="1"/>
  <c r="AU48" i="1"/>
  <c r="AT48" i="1"/>
  <c r="AS48" i="1"/>
  <c r="AR48" i="1"/>
  <c r="AM48" i="1"/>
  <c r="AW47" i="1"/>
  <c r="AU47" i="1"/>
  <c r="AT47" i="1"/>
  <c r="AS47" i="1"/>
  <c r="AR47" i="1"/>
  <c r="AM47" i="1"/>
  <c r="AW46" i="1"/>
  <c r="AU46" i="1"/>
  <c r="AT46" i="1"/>
  <c r="AS46" i="1"/>
  <c r="AR46" i="1"/>
  <c r="AM46" i="1"/>
  <c r="AW45" i="1"/>
  <c r="AU45" i="1"/>
  <c r="AT45" i="1"/>
  <c r="AS45" i="1"/>
  <c r="AR45" i="1"/>
  <c r="AM45" i="1"/>
  <c r="AS44" i="1"/>
  <c r="AT44" i="1"/>
  <c r="AS7" i="1"/>
  <c r="AT7" i="1"/>
  <c r="AT8" i="1"/>
  <c r="AS9" i="1"/>
  <c r="AT9" i="1"/>
  <c r="AS10" i="1"/>
  <c r="AT10" i="1"/>
  <c r="AS11" i="1"/>
  <c r="AT11" i="1"/>
  <c r="AS12" i="1"/>
  <c r="AT12" i="1"/>
  <c r="AS13" i="1"/>
  <c r="AT13" i="1"/>
  <c r="AS14" i="1"/>
  <c r="AT14" i="1"/>
  <c r="AT15" i="1"/>
  <c r="AT16" i="1"/>
  <c r="AS17" i="1"/>
  <c r="AT17" i="1"/>
  <c r="AT18" i="1"/>
  <c r="AS19" i="1"/>
  <c r="AT19" i="1"/>
  <c r="AS20" i="1"/>
  <c r="AT20" i="1"/>
  <c r="AT21" i="1"/>
  <c r="AS22" i="1"/>
  <c r="AT22" i="1"/>
  <c r="AS23" i="1"/>
  <c r="AT23" i="1"/>
  <c r="AS24" i="1"/>
  <c r="AT24" i="1"/>
  <c r="AS25" i="1"/>
  <c r="AT25" i="1"/>
  <c r="AS26" i="1"/>
  <c r="AT26" i="1"/>
  <c r="AS27" i="1"/>
  <c r="AT27" i="1"/>
  <c r="AS28" i="1"/>
  <c r="AT28" i="1"/>
  <c r="AS29" i="1"/>
  <c r="AT29" i="1"/>
  <c r="AS30" i="1"/>
  <c r="AT30" i="1"/>
  <c r="AS31" i="1"/>
  <c r="AT31" i="1"/>
  <c r="AS32" i="1"/>
  <c r="AT32" i="1"/>
  <c r="AS33" i="1"/>
  <c r="AT33" i="1"/>
  <c r="AS34" i="1"/>
  <c r="AT34" i="1"/>
  <c r="AS35" i="1"/>
  <c r="AT35" i="1"/>
  <c r="AT36" i="1"/>
  <c r="AS37" i="1"/>
  <c r="AT37" i="1"/>
  <c r="AT38" i="1"/>
  <c r="AS39" i="1"/>
  <c r="AT39" i="1"/>
  <c r="AT40" i="1"/>
  <c r="AS41" i="1"/>
  <c r="AT41" i="1"/>
  <c r="AS42" i="1"/>
  <c r="AT42" i="1"/>
  <c r="AS43" i="1"/>
  <c r="AT43" i="1"/>
  <c r="AU44" i="1"/>
  <c r="AW44" i="1"/>
  <c r="AR44" i="1"/>
  <c r="AU7" i="1"/>
  <c r="AW7" i="1"/>
  <c r="AW8" i="1"/>
  <c r="AU9" i="1"/>
  <c r="AW9" i="1"/>
  <c r="AU10" i="1"/>
  <c r="AW10" i="1"/>
  <c r="AU11" i="1"/>
  <c r="AW11" i="1"/>
  <c r="AU12" i="1"/>
  <c r="AW12" i="1"/>
  <c r="AU13" i="1"/>
  <c r="AW13" i="1"/>
  <c r="AU14" i="1"/>
  <c r="AW14" i="1"/>
  <c r="AW15" i="1"/>
  <c r="AW16" i="1"/>
  <c r="AU17" i="1"/>
  <c r="AW17" i="1"/>
  <c r="AW18" i="1"/>
  <c r="AU19" i="1"/>
  <c r="AW19" i="1"/>
  <c r="AU20" i="1"/>
  <c r="AW20" i="1"/>
  <c r="AW21" i="1"/>
  <c r="AU22" i="1"/>
  <c r="AW22" i="1"/>
  <c r="AU23" i="1"/>
  <c r="AW23" i="1"/>
  <c r="AU24" i="1"/>
  <c r="AW24" i="1"/>
  <c r="AU25" i="1"/>
  <c r="AW25" i="1"/>
  <c r="AU26" i="1"/>
  <c r="AW26" i="1"/>
  <c r="AU27" i="1"/>
  <c r="AW27" i="1"/>
  <c r="AU28" i="1"/>
  <c r="AW28" i="1"/>
  <c r="AU29" i="1"/>
  <c r="AW29" i="1"/>
  <c r="AU30" i="1"/>
  <c r="AW30" i="1"/>
  <c r="AU31" i="1"/>
  <c r="AW31" i="1"/>
  <c r="AU32" i="1"/>
  <c r="AW32" i="1"/>
  <c r="AU33" i="1"/>
  <c r="AW33" i="1"/>
  <c r="AU34" i="1"/>
  <c r="AW34" i="1"/>
  <c r="AU35" i="1"/>
  <c r="AW35" i="1"/>
  <c r="AW36" i="1"/>
  <c r="AU37" i="1"/>
  <c r="AW37" i="1"/>
  <c r="AW38" i="1"/>
  <c r="AU39" i="1"/>
  <c r="AW39" i="1"/>
  <c r="AW40" i="1"/>
  <c r="AU41" i="1"/>
  <c r="AW41" i="1"/>
  <c r="AU42" i="1"/>
  <c r="AW42" i="1"/>
  <c r="AU43" i="1"/>
  <c r="AW43" i="1"/>
  <c r="AM44" i="1"/>
  <c r="AS8" i="1"/>
  <c r="AR43" i="1"/>
  <c r="AU8" i="1"/>
  <c r="AM43" i="1"/>
  <c r="AR42" i="1"/>
  <c r="AM42" i="1"/>
  <c r="AR41" i="1"/>
  <c r="AM41" i="1"/>
  <c r="AU40" i="1"/>
  <c r="AS40" i="1"/>
  <c r="AR40" i="1"/>
  <c r="AM40" i="1"/>
  <c r="AR39" i="1"/>
  <c r="AM39" i="1"/>
  <c r="AU38" i="1"/>
  <c r="AS38" i="1"/>
  <c r="AR38" i="1"/>
  <c r="AM38" i="1"/>
  <c r="AR37" i="1"/>
  <c r="AM37" i="1"/>
  <c r="AU36" i="1"/>
  <c r="AS36" i="1"/>
  <c r="AR36" i="1"/>
  <c r="AM36" i="1"/>
  <c r="AR35" i="1"/>
  <c r="AM35" i="1"/>
  <c r="AR34" i="1"/>
  <c r="AM34" i="1"/>
  <c r="AR33" i="1"/>
  <c r="AM33" i="1"/>
  <c r="AR32" i="1"/>
  <c r="AM32" i="1"/>
  <c r="AR31" i="1"/>
  <c r="AM31" i="1"/>
  <c r="AR30" i="1"/>
  <c r="AM30" i="1"/>
  <c r="AR29" i="1"/>
  <c r="AM29" i="1"/>
  <c r="AR28" i="1"/>
  <c r="AM28" i="1"/>
  <c r="AR27" i="1"/>
  <c r="AM27" i="1"/>
  <c r="AR26" i="1"/>
  <c r="AM26" i="1"/>
  <c r="AR25" i="1"/>
  <c r="AM25" i="1"/>
  <c r="AR24" i="1"/>
  <c r="AM24" i="1"/>
  <c r="AR23" i="1"/>
  <c r="AM23" i="1"/>
  <c r="AR22" i="1"/>
  <c r="AM22" i="1"/>
  <c r="AS21" i="1"/>
  <c r="AR7" i="1"/>
  <c r="AR8" i="1"/>
  <c r="AR9" i="1"/>
  <c r="AR11" i="1"/>
  <c r="AS15" i="1"/>
  <c r="AS16" i="1"/>
  <c r="AS18" i="1"/>
  <c r="AU21" i="1"/>
  <c r="AR21" i="1"/>
  <c r="AU15" i="1"/>
  <c r="AU16" i="1"/>
  <c r="AU18" i="1"/>
  <c r="AM21" i="1"/>
  <c r="AR20" i="1"/>
  <c r="AM20" i="1"/>
  <c r="AR19" i="1"/>
  <c r="AM19" i="1"/>
  <c r="AR18" i="1"/>
  <c r="AM18" i="1"/>
  <c r="AR17" i="1"/>
  <c r="AM17" i="1"/>
  <c r="AR16" i="1"/>
  <c r="AM16" i="1"/>
  <c r="AR15" i="1"/>
  <c r="AM15" i="1"/>
  <c r="AR14" i="1"/>
  <c r="AM14" i="1"/>
  <c r="AR13" i="1"/>
  <c r="AM13" i="1"/>
  <c r="AR12" i="1"/>
  <c r="AM12" i="1"/>
  <c r="AM11" i="1"/>
  <c r="AR10" i="1"/>
  <c r="AM10" i="1"/>
  <c r="AM9" i="1"/>
  <c r="AM8" i="1"/>
  <c r="AM7" i="1"/>
</calcChain>
</file>

<file path=xl/sharedStrings.xml><?xml version="1.0" encoding="utf-8"?>
<sst xmlns="http://schemas.openxmlformats.org/spreadsheetml/2006/main" count="341" uniqueCount="71">
  <si>
    <t>Hovercraft Scoring Sheet</t>
  </si>
  <si>
    <t>Hidden Calculations:  You shouldn't see this</t>
  </si>
  <si>
    <t>2017-2018 Season Version 1.0</t>
  </si>
  <si>
    <t>Y</t>
  </si>
  <si>
    <t>Max # Rolls</t>
  </si>
  <si>
    <t>Best ES</t>
  </si>
  <si>
    <t>N</t>
  </si>
  <si>
    <t>Chart Score (Max 2pts each Column)</t>
  </si>
  <si>
    <t>Successful Run 1</t>
  </si>
  <si>
    <t>Successful Run 2</t>
  </si>
  <si>
    <t>Penalties</t>
  </si>
  <si>
    <t>Team #</t>
  </si>
  <si>
    <t>Team Name</t>
  </si>
  <si>
    <t>Impound Bonus</t>
  </si>
  <si>
    <t>Data Range</t>
  </si>
  <si>
    <t>Data Points</t>
  </si>
  <si>
    <t>Proper Labels</t>
  </si>
  <si>
    <t># Charts</t>
  </si>
  <si>
    <t>Picture Labels</t>
  </si>
  <si>
    <t>Exam Score</t>
  </si>
  <si>
    <t># Penny Rolls</t>
  </si>
  <si>
    <t>Comp. Viols.</t>
  </si>
  <si>
    <t>Touched Vehicle</t>
  </si>
  <si>
    <t>Run Time</t>
  </si>
  <si>
    <t>No Success Runs</t>
  </si>
  <si>
    <t>Unsafe DQ</t>
  </si>
  <si>
    <t>Const. Violations Corrected</t>
  </si>
  <si>
    <t>Missed Impound</t>
  </si>
  <si>
    <t>MS</t>
  </si>
  <si>
    <t>CS</t>
  </si>
  <si>
    <t>TS</t>
  </si>
  <si>
    <t>ES</t>
  </si>
  <si>
    <t>Final Score</t>
  </si>
  <si>
    <t>Rank</t>
  </si>
  <si>
    <t>Best Rolls</t>
  </si>
  <si>
    <t>Time Score 1</t>
  </si>
  <si>
    <t>Time Score 2</t>
  </si>
  <si>
    <t>Tie Break 1</t>
  </si>
  <si>
    <t>Tie Break 2</t>
  </si>
  <si>
    <t>TB1-2 Score for Ranking</t>
  </si>
  <si>
    <t>Rank after TB1-2</t>
  </si>
  <si>
    <t>Tie Break 3</t>
  </si>
  <si>
    <t>Rank/TB3-4 Score for Final Ranking</t>
  </si>
  <si>
    <t>BPMS WHITE</t>
  </si>
  <si>
    <t>MILLINGTON</t>
  </si>
  <si>
    <t>BCS BLACK</t>
  </si>
  <si>
    <t>BPMS PURPLE</t>
  </si>
  <si>
    <t>CCA BLUE</t>
  </si>
  <si>
    <t>DAVIS JR HIGH BLACK</t>
  </si>
  <si>
    <t>DCDS</t>
  </si>
  <si>
    <t>CMS</t>
  </si>
  <si>
    <t>EAST MIDDLE SCHOOL FARMINGTON</t>
  </si>
  <si>
    <t>FARMINGTON STEAM ACADEMY</t>
  </si>
  <si>
    <t>LIBERTY SILVER</t>
  </si>
  <si>
    <t>MEADS MILL GOLD</t>
  </si>
  <si>
    <t>NOVI MEADOWS</t>
  </si>
  <si>
    <t>HILLSIDE</t>
  </si>
  <si>
    <t>POWER MIDDLE SCHOOL</t>
  </si>
  <si>
    <t>LARSON MIDDLE SCHOOL</t>
  </si>
  <si>
    <t>LIBERTY BLUE</t>
  </si>
  <si>
    <t>HILLSIDE RED</t>
  </si>
  <si>
    <t>SMITH MIDDLE WHITE</t>
  </si>
  <si>
    <t>CLAGUE MIDDLE SCHOOL</t>
  </si>
  <si>
    <t>HILLSIDE WHILTE</t>
  </si>
  <si>
    <t xml:space="preserve">LANSE CRUISE MIDDLE </t>
  </si>
  <si>
    <t>THUNDER BAY JR HIGH</t>
  </si>
  <si>
    <t>MEADS MILL MARRON</t>
  </si>
  <si>
    <t>SALINE MIDDLE SCHOOL</t>
  </si>
  <si>
    <t xml:space="preserve">SOUTHFILELD CHRISTIAN </t>
  </si>
  <si>
    <t>CANTON CHARTER WHILE</t>
  </si>
  <si>
    <t>BPMS BLUE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</si>
</sst>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sz val="11"/>
      <color theme="0"/>
      <name val="Times New Roman"/>
      <family val="1"/>
    </font>
    <font>
      <b/>
      <sz val="11"/>
      <color theme="1"/>
      <name val="Times New Roman"/>
      <family val="1"/>
    </font>
    <font>
      <b/>
      <sz val="28"/>
      <color theme="1"/>
      <name val="Times New Roman"/>
      <family val="1"/>
    </font>
    <font>
      <sz val="14"/>
      <color theme="1"/>
      <name val="Times New Roman"/>
      <family val="1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5" tint="-0.249977111117893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74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0" fillId="3" borderId="2" xfId="0" applyFill="1" applyBorder="1" applyAlignment="1" applyProtection="1">
      <alignment horizontal="center"/>
      <protection locked="0"/>
    </xf>
    <xf numFmtId="0" fontId="0" fillId="4" borderId="2" xfId="0" applyFill="1" applyBorder="1" applyAlignment="1" applyProtection="1">
      <alignment horizontal="center"/>
      <protection locked="0"/>
    </xf>
    <xf numFmtId="0" fontId="0" fillId="4" borderId="3" xfId="0" applyFill="1" applyBorder="1" applyAlignment="1" applyProtection="1">
      <alignment horizontal="center"/>
      <protection locked="0"/>
    </xf>
    <xf numFmtId="0" fontId="0" fillId="3" borderId="1" xfId="0" applyFill="1" applyBorder="1" applyAlignment="1" applyProtection="1">
      <alignment horizontal="center"/>
      <protection locked="0"/>
    </xf>
    <xf numFmtId="0" fontId="0" fillId="4" borderId="1" xfId="0" applyFill="1" applyBorder="1" applyAlignment="1" applyProtection="1">
      <alignment horizontal="center"/>
      <protection locked="0"/>
    </xf>
    <xf numFmtId="0" fontId="0" fillId="4" borderId="4" xfId="0" applyFill="1" applyBorder="1" applyAlignment="1" applyProtection="1">
      <alignment horizontal="center"/>
      <protection locked="0"/>
    </xf>
    <xf numFmtId="0" fontId="1" fillId="2" borderId="4" xfId="0" applyFont="1" applyFill="1" applyBorder="1" applyAlignment="1">
      <alignment horizontal="center" vertical="center"/>
    </xf>
    <xf numFmtId="0" fontId="2" fillId="5" borderId="5" xfId="0" applyFont="1" applyFill="1" applyBorder="1" applyAlignment="1" applyProtection="1">
      <alignment horizontal="center" vertical="center" wrapText="1"/>
    </xf>
    <xf numFmtId="0" fontId="2" fillId="5" borderId="6" xfId="0" applyFont="1" applyFill="1" applyBorder="1" applyAlignment="1" applyProtection="1">
      <alignment horizontal="center" vertical="center" wrapText="1"/>
    </xf>
    <xf numFmtId="0" fontId="1" fillId="0" borderId="7" xfId="0" applyFont="1" applyBorder="1" applyAlignment="1" applyProtection="1">
      <alignment horizontal="center" vertical="center"/>
    </xf>
    <xf numFmtId="0" fontId="1" fillId="2" borderId="7" xfId="0" applyFont="1" applyFill="1" applyBorder="1" applyAlignment="1" applyProtection="1">
      <alignment horizontal="center" vertical="center"/>
    </xf>
    <xf numFmtId="0" fontId="1" fillId="2" borderId="8" xfId="0" applyFont="1" applyFill="1" applyBorder="1" applyAlignment="1" applyProtection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 applyProtection="1">
      <alignment horizontal="center" vertical="center" wrapText="1"/>
    </xf>
    <xf numFmtId="0" fontId="3" fillId="0" borderId="0" xfId="0" applyFont="1" applyBorder="1" applyAlignment="1">
      <alignment vertical="center" wrapText="1"/>
    </xf>
    <xf numFmtId="0" fontId="2" fillId="5" borderId="9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5" borderId="7" xfId="0" applyFont="1" applyFill="1" applyBorder="1" applyAlignment="1">
      <alignment horizontal="center" vertical="center" wrapText="1"/>
    </xf>
    <xf numFmtId="0" fontId="2" fillId="5" borderId="2" xfId="0" applyFont="1" applyFill="1" applyBorder="1" applyAlignment="1">
      <alignment horizontal="center" vertical="center" wrapText="1"/>
    </xf>
    <xf numFmtId="0" fontId="0" fillId="3" borderId="7" xfId="0" applyFill="1" applyBorder="1" applyAlignment="1" applyProtection="1">
      <alignment horizontal="center"/>
      <protection locked="0"/>
    </xf>
    <xf numFmtId="0" fontId="0" fillId="4" borderId="7" xfId="0" applyFill="1" applyBorder="1" applyAlignment="1" applyProtection="1">
      <alignment horizontal="center"/>
      <protection locked="0"/>
    </xf>
    <xf numFmtId="0" fontId="0" fillId="4" borderId="8" xfId="0" applyFill="1" applyBorder="1" applyAlignment="1" applyProtection="1">
      <alignment horizontal="center"/>
      <protection locked="0"/>
    </xf>
    <xf numFmtId="0" fontId="0" fillId="3" borderId="10" xfId="0" applyFill="1" applyBorder="1" applyAlignment="1" applyProtection="1">
      <alignment horizontal="center"/>
      <protection locked="0"/>
    </xf>
    <xf numFmtId="0" fontId="0" fillId="4" borderId="11" xfId="0" applyFill="1" applyBorder="1" applyAlignment="1" applyProtection="1">
      <alignment horizontal="center"/>
      <protection locked="0"/>
    </xf>
    <xf numFmtId="0" fontId="0" fillId="3" borderId="11" xfId="0" applyFill="1" applyBorder="1" applyAlignment="1" applyProtection="1">
      <alignment horizontal="center"/>
      <protection locked="0"/>
    </xf>
    <xf numFmtId="0" fontId="3" fillId="0" borderId="0" xfId="0" applyFont="1" applyFill="1" applyBorder="1" applyAlignment="1" applyProtection="1">
      <alignment horizontal="center" vertical="center"/>
    </xf>
    <xf numFmtId="0" fontId="2" fillId="5" borderId="1" xfId="0" applyFont="1" applyFill="1" applyBorder="1" applyAlignment="1" applyProtection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9" xfId="0" applyFont="1" applyBorder="1" applyAlignment="1">
      <alignment horizontal="center" vertical="center"/>
    </xf>
    <xf numFmtId="0" fontId="1" fillId="0" borderId="0" xfId="0" applyFont="1" applyAlignment="1">
      <alignment vertical="center" wrapText="1"/>
    </xf>
    <xf numFmtId="0" fontId="3" fillId="0" borderId="4" xfId="0" applyFont="1" applyFill="1" applyBorder="1" applyAlignment="1" applyProtection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4" borderId="13" xfId="0" applyFill="1" applyBorder="1" applyAlignment="1" applyProtection="1">
      <alignment horizontal="center"/>
      <protection locked="0"/>
    </xf>
    <xf numFmtId="0" fontId="1" fillId="0" borderId="2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0" fillId="3" borderId="0" xfId="0" applyFill="1" applyBorder="1" applyAlignment="1" applyProtection="1">
      <alignment horizontal="center"/>
      <protection locked="0"/>
    </xf>
    <xf numFmtId="0" fontId="0" fillId="4" borderId="0" xfId="0" applyFill="1" applyBorder="1" applyAlignment="1" applyProtection="1">
      <alignment horizontal="center"/>
      <protection locked="0"/>
    </xf>
    <xf numFmtId="0" fontId="2" fillId="5" borderId="0" xfId="0" applyFont="1" applyFill="1" applyBorder="1" applyAlignment="1">
      <alignment horizontal="center" vertical="center" wrapText="1"/>
    </xf>
    <xf numFmtId="0" fontId="0" fillId="4" borderId="12" xfId="0" applyFill="1" applyBorder="1" applyAlignment="1" applyProtection="1">
      <alignment horizontal="center"/>
      <protection locked="0"/>
    </xf>
    <xf numFmtId="0" fontId="1" fillId="0" borderId="7" xfId="0" applyFont="1" applyBorder="1" applyAlignment="1">
      <alignment vertical="center" wrapText="1"/>
    </xf>
    <xf numFmtId="0" fontId="2" fillId="5" borderId="7" xfId="0" applyFont="1" applyFill="1" applyBorder="1" applyAlignment="1" applyProtection="1">
      <alignment horizontal="center" vertical="center" wrapText="1"/>
    </xf>
    <xf numFmtId="0" fontId="2" fillId="5" borderId="2" xfId="0" applyFont="1" applyFill="1" applyBorder="1" applyAlignment="1" applyProtection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3" fillId="6" borderId="5" xfId="0" applyFont="1" applyFill="1" applyBorder="1" applyAlignment="1">
      <alignment horizontal="center" vertical="center" wrapText="1"/>
    </xf>
    <xf numFmtId="0" fontId="3" fillId="6" borderId="14" xfId="0" applyFont="1" applyFill="1" applyBorder="1" applyAlignment="1">
      <alignment horizontal="center" vertical="center" wrapText="1"/>
    </xf>
    <xf numFmtId="0" fontId="3" fillId="6" borderId="6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 applyProtection="1">
      <alignment horizontal="center" vertical="center" wrapText="1"/>
    </xf>
    <xf numFmtId="0" fontId="3" fillId="0" borderId="14" xfId="0" applyFont="1" applyFill="1" applyBorder="1" applyAlignment="1" applyProtection="1">
      <alignment horizontal="center" vertical="center" wrapText="1"/>
    </xf>
    <xf numFmtId="0" fontId="3" fillId="0" borderId="6" xfId="0" applyFont="1" applyFill="1" applyBorder="1" applyAlignment="1" applyProtection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0" fillId="7" borderId="1" xfId="0" applyFill="1" applyBorder="1" applyAlignment="1" applyProtection="1">
      <alignment horizontal="center"/>
      <protection locked="0"/>
    </xf>
    <xf numFmtId="0" fontId="0" fillId="7" borderId="11" xfId="0" applyFill="1" applyBorder="1" applyAlignment="1" applyProtection="1">
      <alignment horizontal="center"/>
      <protection locked="0"/>
    </xf>
  </cellXfs>
  <cellStyles count="1">
    <cellStyle name="Normal" xfId="0" builtinId="0"/>
  </cellStyles>
  <dxfs count="84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W70"/>
  <sheetViews>
    <sheetView showGridLines="0" tabSelected="1" topLeftCell="A12" zoomScale="80" zoomScaleNormal="80" workbookViewId="0">
      <selection activeCell="B44" sqref="B44"/>
    </sheetView>
  </sheetViews>
  <sheetFormatPr defaultColWidth="9.140625" defaultRowHeight="15" x14ac:dyDescent="0.25"/>
  <cols>
    <col min="1" max="1" width="6.28515625" style="1" customWidth="1"/>
    <col min="2" max="2" width="35" style="1" customWidth="1"/>
    <col min="3" max="3" width="1.7109375" style="49" customWidth="1"/>
    <col min="4" max="4" width="9.28515625" style="49" customWidth="1"/>
    <col min="5" max="5" width="1.7109375" style="49" customWidth="1"/>
    <col min="6" max="6" width="7.140625" style="49" customWidth="1"/>
    <col min="7" max="10" width="7.140625" style="49" hidden="1" customWidth="1"/>
    <col min="11" max="11" width="1.7109375" style="1" hidden="1" customWidth="1"/>
    <col min="12" max="12" width="7.140625" style="1" hidden="1" customWidth="1"/>
    <col min="13" max="13" width="1.7109375" style="49" hidden="1" customWidth="1"/>
    <col min="14" max="14" width="9.42578125" style="49" hidden="1" customWidth="1"/>
    <col min="15" max="15" width="11.28515625" style="1" hidden="1" customWidth="1"/>
    <col min="16" max="16" width="9.28515625" style="49" hidden="1" customWidth="1"/>
    <col min="17" max="17" width="7.7109375" style="1" hidden="1" customWidth="1"/>
    <col min="18" max="18" width="1.7109375" style="1" customWidth="1"/>
    <col min="19" max="19" width="9.42578125" style="49" customWidth="1"/>
    <col min="20" max="20" width="7.5703125" style="1" customWidth="1"/>
    <col min="21" max="21" width="9.28515625" style="49" customWidth="1"/>
    <col min="22" max="22" width="7.7109375" style="1" customWidth="1"/>
    <col min="23" max="23" width="1.7109375" style="1" customWidth="1"/>
    <col min="24" max="24" width="8.5703125" style="1" customWidth="1"/>
    <col min="25" max="25" width="8.5703125" style="49" customWidth="1"/>
    <col min="26" max="26" width="10" style="49" customWidth="1"/>
    <col min="27" max="27" width="9.28515625" style="1" customWidth="1"/>
    <col min="28" max="28" width="1.28515625" style="1" customWidth="1"/>
    <col min="29" max="29" width="8.42578125" style="1" customWidth="1"/>
    <col min="30" max="30" width="1.7109375" style="49" customWidth="1"/>
    <col min="31" max="31" width="5.5703125" style="49" customWidth="1"/>
    <col min="32" max="32" width="0.7109375" style="1" customWidth="1"/>
    <col min="33" max="33" width="5.5703125" style="1" customWidth="1"/>
    <col min="34" max="34" width="5.7109375" style="1" customWidth="1"/>
    <col min="35" max="35" width="5.5703125" style="49" customWidth="1"/>
    <col min="36" max="36" width="1.7109375" style="49" customWidth="1"/>
    <col min="37" max="37" width="7" style="1" customWidth="1"/>
    <col min="38" max="38" width="7.140625" style="1" customWidth="1"/>
    <col min="39" max="39" width="6.140625" style="1" customWidth="1"/>
    <col min="40" max="40" width="9.140625" style="1"/>
    <col min="41" max="41" width="9.140625" style="1" hidden="1" customWidth="1"/>
    <col min="42" max="43" width="14.5703125" style="44" hidden="1" customWidth="1"/>
    <col min="44" max="45" width="7.5703125" style="1" hidden="1" customWidth="1"/>
    <col min="46" max="46" width="14.28515625" style="1" hidden="1" customWidth="1"/>
    <col min="47" max="47" width="10.85546875" style="1" hidden="1" customWidth="1"/>
    <col min="48" max="48" width="7.5703125" style="1" hidden="1" customWidth="1"/>
    <col min="49" max="49" width="14.5703125" style="1" hidden="1" customWidth="1"/>
    <col min="50" max="16384" width="9.140625" style="1"/>
  </cols>
  <sheetData>
    <row r="1" spans="1:49" ht="35.25" customHeight="1" x14ac:dyDescent="0.25">
      <c r="A1" s="67" t="s">
        <v>0</v>
      </c>
      <c r="B1" s="67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  <c r="P1" s="67"/>
      <c r="Q1" s="67"/>
      <c r="R1" s="67"/>
      <c r="S1" s="67"/>
      <c r="T1" s="67"/>
      <c r="U1" s="67"/>
      <c r="V1" s="67"/>
      <c r="W1" s="67"/>
      <c r="X1" s="67"/>
      <c r="Y1" s="67"/>
      <c r="Z1" s="67"/>
      <c r="AA1" s="67"/>
      <c r="AB1" s="67"/>
      <c r="AC1" s="67"/>
      <c r="AD1" s="67"/>
      <c r="AE1" s="67"/>
      <c r="AF1" s="67"/>
      <c r="AG1" s="67"/>
      <c r="AH1" s="67"/>
      <c r="AI1" s="67"/>
      <c r="AJ1" s="67"/>
      <c r="AK1" s="67"/>
      <c r="AL1" s="67"/>
      <c r="AM1" s="67"/>
      <c r="AN1" s="49"/>
      <c r="AO1" s="61" t="s">
        <v>1</v>
      </c>
      <c r="AP1" s="62"/>
      <c r="AQ1" s="62"/>
      <c r="AR1" s="62"/>
      <c r="AS1" s="62"/>
      <c r="AT1" s="62"/>
      <c r="AU1" s="62"/>
      <c r="AV1" s="62"/>
      <c r="AW1" s="63"/>
    </row>
    <row r="2" spans="1:49" ht="24" customHeight="1" thickBot="1" x14ac:dyDescent="0.3">
      <c r="A2" s="68" t="s">
        <v>2</v>
      </c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  <c r="N2" s="68"/>
      <c r="O2" s="68"/>
      <c r="P2" s="68"/>
      <c r="Q2" s="68"/>
      <c r="R2" s="68"/>
      <c r="S2" s="68"/>
      <c r="T2" s="68"/>
      <c r="U2" s="68"/>
      <c r="V2" s="68"/>
      <c r="W2" s="68"/>
      <c r="X2" s="68"/>
      <c r="Y2" s="68"/>
      <c r="Z2" s="68"/>
      <c r="AA2" s="68"/>
      <c r="AB2" s="68"/>
      <c r="AC2" s="68"/>
      <c r="AD2" s="68"/>
      <c r="AE2" s="68"/>
      <c r="AF2" s="68"/>
      <c r="AG2" s="68"/>
      <c r="AH2" s="68"/>
      <c r="AI2" s="68"/>
      <c r="AJ2" s="68"/>
      <c r="AK2" s="68"/>
      <c r="AL2" s="68"/>
      <c r="AM2" s="68"/>
      <c r="AN2" s="49"/>
      <c r="AO2" s="54"/>
      <c r="AP2" s="60"/>
      <c r="AQ2" s="60"/>
      <c r="AR2" s="18" t="s">
        <v>3</v>
      </c>
      <c r="AS2" s="18"/>
      <c r="AT2" s="18"/>
      <c r="AU2" s="18"/>
      <c r="AV2" s="18"/>
      <c r="AW2" s="39"/>
    </row>
    <row r="3" spans="1:49" ht="28.5" customHeight="1" thickBot="1" x14ac:dyDescent="0.3">
      <c r="A3" s="35"/>
      <c r="B3" s="35"/>
      <c r="C3" s="59"/>
      <c r="D3" s="23"/>
      <c r="E3" s="59"/>
      <c r="K3" s="59"/>
      <c r="L3" s="49"/>
      <c r="M3" s="35"/>
      <c r="N3" s="58"/>
      <c r="O3" s="23"/>
      <c r="P3" s="23"/>
      <c r="Q3" s="23"/>
      <c r="R3" s="59"/>
      <c r="S3" s="58"/>
      <c r="T3" s="23"/>
      <c r="U3" s="23"/>
      <c r="V3" s="23"/>
      <c r="W3" s="59"/>
      <c r="X3" s="23"/>
      <c r="Y3" s="23"/>
      <c r="Z3" s="23"/>
      <c r="AA3" s="23"/>
      <c r="AB3" s="35"/>
      <c r="AC3" s="48" t="s">
        <v>4</v>
      </c>
      <c r="AD3" s="37"/>
      <c r="AE3" s="37"/>
      <c r="AF3" s="37"/>
      <c r="AG3" s="37"/>
      <c r="AH3" s="37"/>
      <c r="AI3" s="48" t="s">
        <v>5</v>
      </c>
      <c r="AJ3" s="37"/>
      <c r="AK3" s="37"/>
      <c r="AL3" s="37"/>
      <c r="AM3" s="37"/>
      <c r="AN3" s="49"/>
      <c r="AO3" s="47" t="s">
        <v>4</v>
      </c>
      <c r="AP3" s="60"/>
      <c r="AQ3" s="60"/>
      <c r="AR3" s="18" t="s">
        <v>6</v>
      </c>
      <c r="AS3" s="18"/>
      <c r="AT3" s="18"/>
      <c r="AU3" s="18"/>
      <c r="AV3" s="18"/>
      <c r="AW3" s="39"/>
    </row>
    <row r="4" spans="1:49" ht="15" customHeight="1" thickBot="1" x14ac:dyDescent="0.3">
      <c r="A4" s="35"/>
      <c r="B4" s="24"/>
      <c r="C4" s="20"/>
      <c r="D4" s="24"/>
      <c r="E4" s="20"/>
      <c r="F4" s="69" t="s">
        <v>7</v>
      </c>
      <c r="G4" s="70"/>
      <c r="H4" s="70"/>
      <c r="I4" s="70"/>
      <c r="J4" s="71"/>
      <c r="K4" s="20"/>
      <c r="L4" s="49"/>
      <c r="M4" s="21"/>
      <c r="N4" s="64" t="s">
        <v>8</v>
      </c>
      <c r="O4" s="65"/>
      <c r="P4" s="65"/>
      <c r="Q4" s="66"/>
      <c r="R4" s="20"/>
      <c r="S4" s="64" t="s">
        <v>9</v>
      </c>
      <c r="T4" s="65"/>
      <c r="U4" s="65"/>
      <c r="V4" s="66"/>
      <c r="W4" s="20"/>
      <c r="X4" s="64" t="s">
        <v>10</v>
      </c>
      <c r="Y4" s="65"/>
      <c r="Z4" s="65"/>
      <c r="AA4" s="66"/>
      <c r="AB4" s="49"/>
      <c r="AC4" s="38">
        <f>IF(AO4=0,"",AO4)</f>
        <v>16</v>
      </c>
      <c r="AD4" s="35"/>
      <c r="AE4" s="33"/>
      <c r="AF4" s="35"/>
      <c r="AG4" s="33"/>
      <c r="AH4" s="35"/>
      <c r="AI4" s="38">
        <f>IF(MAX(L7:L66)=0,"",MAX(L7:L66))</f>
        <v>44.75</v>
      </c>
      <c r="AJ4" s="35"/>
      <c r="AK4" s="49"/>
      <c r="AL4" s="49"/>
      <c r="AM4" s="49"/>
      <c r="AN4" s="49"/>
      <c r="AO4" s="41">
        <f>MAX(AO7:AO66)</f>
        <v>16</v>
      </c>
      <c r="AP4" s="18"/>
      <c r="AQ4" s="18"/>
      <c r="AR4" s="18"/>
      <c r="AS4" s="18"/>
      <c r="AT4" s="18"/>
      <c r="AU4" s="18"/>
      <c r="AV4" s="18"/>
      <c r="AW4" s="39"/>
    </row>
    <row r="5" spans="1:49" ht="39" customHeight="1" thickBot="1" x14ac:dyDescent="0.3">
      <c r="A5" s="13" t="s">
        <v>11</v>
      </c>
      <c r="B5" s="14" t="s">
        <v>12</v>
      </c>
      <c r="C5" s="59"/>
      <c r="D5" s="22" t="s">
        <v>13</v>
      </c>
      <c r="E5" s="59"/>
      <c r="F5" s="25" t="s">
        <v>14</v>
      </c>
      <c r="G5" s="52" t="s">
        <v>15</v>
      </c>
      <c r="H5" s="52" t="s">
        <v>16</v>
      </c>
      <c r="I5" s="52" t="s">
        <v>17</v>
      </c>
      <c r="J5" s="26" t="s">
        <v>18</v>
      </c>
      <c r="K5" s="59"/>
      <c r="L5" s="22" t="s">
        <v>19</v>
      </c>
      <c r="M5" s="35"/>
      <c r="N5" s="25" t="s">
        <v>20</v>
      </c>
      <c r="O5" s="52" t="s">
        <v>21</v>
      </c>
      <c r="P5" s="52" t="s">
        <v>22</v>
      </c>
      <c r="Q5" s="26" t="s">
        <v>23</v>
      </c>
      <c r="R5" s="59"/>
      <c r="S5" s="25" t="s">
        <v>20</v>
      </c>
      <c r="T5" s="52" t="s">
        <v>21</v>
      </c>
      <c r="U5" s="52" t="s">
        <v>22</v>
      </c>
      <c r="V5" s="26" t="s">
        <v>23</v>
      </c>
      <c r="W5" s="59"/>
      <c r="X5" s="25" t="s">
        <v>24</v>
      </c>
      <c r="Y5" s="52" t="s">
        <v>25</v>
      </c>
      <c r="Z5" s="52" t="s">
        <v>26</v>
      </c>
      <c r="AA5" s="26" t="s">
        <v>27</v>
      </c>
      <c r="AB5" s="35"/>
      <c r="AC5" s="34" t="s">
        <v>28</v>
      </c>
      <c r="AD5" s="35"/>
      <c r="AE5" s="34" t="s">
        <v>29</v>
      </c>
      <c r="AF5" s="35"/>
      <c r="AG5" s="34" t="s">
        <v>30</v>
      </c>
      <c r="AH5" s="35"/>
      <c r="AI5" s="34" t="s">
        <v>31</v>
      </c>
      <c r="AJ5" s="35"/>
      <c r="AK5" s="22" t="s">
        <v>32</v>
      </c>
      <c r="AL5" s="35"/>
      <c r="AM5" s="22" t="s">
        <v>33</v>
      </c>
      <c r="AN5" s="49"/>
      <c r="AO5" s="47" t="s">
        <v>34</v>
      </c>
      <c r="AP5" s="59" t="s">
        <v>35</v>
      </c>
      <c r="AQ5" s="59" t="s">
        <v>36</v>
      </c>
      <c r="AR5" s="59" t="s">
        <v>37</v>
      </c>
      <c r="AS5" s="59" t="s">
        <v>38</v>
      </c>
      <c r="AT5" s="59" t="s">
        <v>39</v>
      </c>
      <c r="AU5" s="59" t="s">
        <v>40</v>
      </c>
      <c r="AV5" s="59" t="s">
        <v>41</v>
      </c>
      <c r="AW5" s="46" t="s">
        <v>42</v>
      </c>
    </row>
    <row r="6" spans="1:49" s="49" customFormat="1" ht="39" hidden="1" customHeight="1" thickBot="1" x14ac:dyDescent="0.3">
      <c r="A6" s="55"/>
      <c r="B6" s="56"/>
      <c r="C6" s="59"/>
      <c r="D6" s="57"/>
      <c r="E6" s="59"/>
      <c r="F6" s="25"/>
      <c r="G6" s="52"/>
      <c r="H6" s="52"/>
      <c r="I6" s="52"/>
      <c r="J6" s="26"/>
      <c r="K6" s="59"/>
      <c r="L6" s="57"/>
      <c r="M6" s="35"/>
      <c r="N6" s="25"/>
      <c r="O6" s="52"/>
      <c r="P6" s="52"/>
      <c r="Q6" s="26"/>
      <c r="R6" s="59"/>
      <c r="S6" s="25"/>
      <c r="T6" s="52"/>
      <c r="U6" s="52"/>
      <c r="V6" s="26"/>
      <c r="W6" s="59"/>
      <c r="X6" s="25"/>
      <c r="Y6" s="52"/>
      <c r="Z6" s="52"/>
      <c r="AA6" s="26"/>
      <c r="AB6" s="35"/>
      <c r="AC6" s="34"/>
      <c r="AD6" s="35"/>
      <c r="AE6" s="34"/>
      <c r="AF6" s="35"/>
      <c r="AG6" s="34"/>
      <c r="AH6" s="35"/>
      <c r="AI6" s="34"/>
      <c r="AJ6" s="35"/>
      <c r="AK6" s="57"/>
      <c r="AL6" s="35"/>
      <c r="AM6" s="57"/>
      <c r="AO6" s="47"/>
      <c r="AP6" s="59"/>
      <c r="AQ6" s="59"/>
      <c r="AR6" s="59"/>
      <c r="AS6" s="59"/>
      <c r="AT6" s="59"/>
      <c r="AU6" s="59"/>
      <c r="AV6" s="59"/>
      <c r="AW6" s="46"/>
    </row>
    <row r="7" spans="1:49" x14ac:dyDescent="0.25">
      <c r="A7" s="15">
        <v>1</v>
      </c>
      <c r="B7" s="30" t="s">
        <v>45</v>
      </c>
      <c r="C7" s="18"/>
      <c r="D7" s="9" t="s">
        <v>3</v>
      </c>
      <c r="E7" s="18"/>
      <c r="F7" s="27">
        <v>2</v>
      </c>
      <c r="G7" s="50">
        <v>2</v>
      </c>
      <c r="H7" s="50">
        <v>2</v>
      </c>
      <c r="I7" s="50">
        <v>2</v>
      </c>
      <c r="J7" s="6">
        <v>2</v>
      </c>
      <c r="K7" s="18"/>
      <c r="L7" s="9">
        <v>30</v>
      </c>
      <c r="N7" s="27">
        <v>16</v>
      </c>
      <c r="O7" s="50" t="s">
        <v>6</v>
      </c>
      <c r="P7" s="50" t="s">
        <v>6</v>
      </c>
      <c r="Q7" s="6">
        <v>12.65</v>
      </c>
      <c r="R7" s="18"/>
      <c r="S7" s="27">
        <v>16</v>
      </c>
      <c r="T7" s="50" t="s">
        <v>6</v>
      </c>
      <c r="U7" s="50" t="s">
        <v>6</v>
      </c>
      <c r="V7" s="6">
        <v>4.38</v>
      </c>
      <c r="W7" s="18"/>
      <c r="X7" s="27" t="s">
        <v>6</v>
      </c>
      <c r="Y7" s="50" t="s">
        <v>6</v>
      </c>
      <c r="Z7" s="50" t="s">
        <v>6</v>
      </c>
      <c r="AA7" s="6" t="s">
        <v>6</v>
      </c>
      <c r="AB7" s="49"/>
      <c r="AC7" s="36">
        <f>IF(OR(X7=AR$2,Y7=AR$2),0,IF(OR(NOT(ISBLANK(N7)),AND(P7=AR$2,OR(NOT(ISBLANK(S7)),U7=AR$2))),IF(AO7=0,0,21*AO7/$AO$4),""))</f>
        <v>21</v>
      </c>
      <c r="AD7" s="49">
        <v>30</v>
      </c>
      <c r="AE7" s="36">
        <f t="shared" ref="AE7:AE38" si="0">IF(OR(F7="",G7="",H7="",I7="",J7=""),"",SUM(F7:J7))</f>
        <v>10</v>
      </c>
      <c r="AF7" s="49"/>
      <c r="AG7" s="36">
        <f>IF(OR(X7=AR$2,Y7=AR$2),0,IF(AP7="","",MAX(AP7,AQ7)))</f>
        <v>19.355</v>
      </c>
      <c r="AH7" s="49"/>
      <c r="AI7" s="36">
        <f t="shared" ref="AI7:AI38" si="1">IF(OR($AI$4="",ISBLANK(L7)),"",45*L7/$AI$4)</f>
        <v>30.16759776536313</v>
      </c>
      <c r="AK7" s="2">
        <f t="shared" ref="AK7:AK38" si="2">IF(OR(AI7="",AC7="",AG7="",AE7=""),"",AC7+AG7+AI7+AE7+IF(D7=AR$2,3,0))</f>
        <v>83.52259776536313</v>
      </c>
      <c r="AL7" s="49"/>
      <c r="AM7" s="2">
        <f t="shared" ref="AM7:AM38" si="3">IF(AK7="","-",RANK(AW7,$AW$7:$AW$66,1))</f>
        <v>3</v>
      </c>
      <c r="AN7" s="49"/>
      <c r="AO7" s="41">
        <f>IF(OR(X7=AR$2,Y7=AR$2),0,MAX(N7*IF(P7=AR$2,0,1),S7*IF(U7=AR$2,0,1))*IF(OR(Z7=AR$2,AA7=AR$2),0.7,1))</f>
        <v>16</v>
      </c>
      <c r="AP7" s="18">
        <f>IF(P7=AR$2,0,IF(ISBLANK(Q7),"",MAX(0,(21-0.7*(ABS(Q7-15)))*IF(O7=AR$2,0.9,1))))</f>
        <v>19.355</v>
      </c>
      <c r="AQ7" s="18">
        <f>IF(U7=AR$2,0,IF(ISBLANK(V7),"",MAX(0,(21-0.7*(ABS(V7-15)))*IF(T7=AR$2,0.9,1))))</f>
        <v>13.565999999999999</v>
      </c>
      <c r="AR7" s="18">
        <f t="shared" ref="AR7:AR38" si="4">IF(L7="",0,L7/10000)</f>
        <v>3.0000000000000001E-3</v>
      </c>
      <c r="AS7" s="18">
        <f t="shared" ref="AS7:AS38" si="5">IF(AC7="",0,AC7/100000000)</f>
        <v>2.1E-7</v>
      </c>
      <c r="AT7" s="18">
        <f t="shared" ref="AT7:AT38" si="6">IF(AK7="","",AK7+SUM(AR7:AS7))</f>
        <v>83.525597975363127</v>
      </c>
      <c r="AU7" s="18">
        <f t="shared" ref="AU7:AU38" si="7">IF(AK7="","",RANK(AT7,$AT$7:$AT$66))</f>
        <v>3</v>
      </c>
      <c r="AV7" s="18">
        <f t="shared" ref="AV7:AV38" si="8">IF(OR(AG7="",AP7="",AQ7=""),0,MIN(AP7:AQ7)/10000000)</f>
        <v>1.3565999999999999E-6</v>
      </c>
      <c r="AW7" s="39">
        <f t="shared" ref="AW7:AW38" si="9">IF(AK7="","",AU7-AV7)</f>
        <v>2.9999986434000001</v>
      </c>
    </row>
    <row r="8" spans="1:49" x14ac:dyDescent="0.25">
      <c r="A8" s="16">
        <v>2</v>
      </c>
      <c r="B8" s="31"/>
      <c r="C8" s="19"/>
      <c r="D8" s="10"/>
      <c r="E8" s="19"/>
      <c r="F8" s="28"/>
      <c r="G8" s="51"/>
      <c r="H8" s="51"/>
      <c r="I8" s="51"/>
      <c r="J8" s="7"/>
      <c r="K8" s="19"/>
      <c r="L8" s="10"/>
      <c r="M8" s="3"/>
      <c r="N8" s="28"/>
      <c r="O8" s="51"/>
      <c r="P8" s="51"/>
      <c r="Q8" s="7"/>
      <c r="R8" s="19"/>
      <c r="S8" s="28"/>
      <c r="T8" s="51"/>
      <c r="U8" s="51"/>
      <c r="V8" s="7"/>
      <c r="W8" s="19"/>
      <c r="X8" s="28" t="s">
        <v>6</v>
      </c>
      <c r="Y8" s="51" t="s">
        <v>6</v>
      </c>
      <c r="Z8" s="51" t="s">
        <v>6</v>
      </c>
      <c r="AA8" s="7" t="s">
        <v>6</v>
      </c>
      <c r="AB8" s="3"/>
      <c r="AC8" s="4" t="str">
        <f t="shared" ref="AC8:AC66" si="10">IF(OR(X8=AR$2,Y8=AR$2),0,IF(OR(NOT(ISBLANK(N8)),AND(P8=AR$2,OR(NOT(ISBLANK(S8)),U8=AR$2))),IF(AO8=0,0,21*AO8/$AO$4),""))</f>
        <v/>
      </c>
      <c r="AD8" s="3"/>
      <c r="AE8" s="4" t="str">
        <f t="shared" si="0"/>
        <v/>
      </c>
      <c r="AF8" s="3"/>
      <c r="AG8" s="4" t="str">
        <f t="shared" ref="AG8:AG66" si="11">IF(OR(X8=AR$2,Y8=AR$2),0,IF(AP8="","",MAX(AP8,AQ8)))</f>
        <v/>
      </c>
      <c r="AH8" s="3"/>
      <c r="AI8" s="4" t="str">
        <f t="shared" si="1"/>
        <v/>
      </c>
      <c r="AJ8" s="3"/>
      <c r="AK8" s="4" t="str">
        <f t="shared" si="2"/>
        <v/>
      </c>
      <c r="AL8" s="3"/>
      <c r="AM8" s="4" t="str">
        <f t="shared" si="3"/>
        <v>-</v>
      </c>
      <c r="AN8" s="49"/>
      <c r="AO8" s="41">
        <f t="shared" ref="AO8:AO66" si="12">IF(OR(X8=AR$2,Y8=AR$2),0,MAX(N8*IF(P8=AR$2,0,1),S8*IF(U8=AR$2,0,1))*IF(OR(Z8=AR$2,AA8=AR$2),0.7,1))</f>
        <v>0</v>
      </c>
      <c r="AP8" s="18" t="str">
        <f t="shared" ref="AP8:AP66" si="13">IF(P8=AR$2,0,IF(ISBLANK(Q8),"",MAX(0,(21-0.7*(ABS(Q8-15)))*IF(O8=AR$2,0.9,1))))</f>
        <v/>
      </c>
      <c r="AQ8" s="18" t="str">
        <f t="shared" ref="AQ8:AQ66" si="14">IF(U8=AR$2,0,IF(ISBLANK(V8),"",MAX(0,(21-0.7*(ABS(V8-15)))*IF(T8=AR$2,0.9,1))))</f>
        <v/>
      </c>
      <c r="AR8" s="18">
        <f t="shared" si="4"/>
        <v>0</v>
      </c>
      <c r="AS8" s="18">
        <f t="shared" si="5"/>
        <v>0</v>
      </c>
      <c r="AT8" s="18" t="str">
        <f t="shared" si="6"/>
        <v/>
      </c>
      <c r="AU8" s="18" t="str">
        <f t="shared" si="7"/>
        <v/>
      </c>
      <c r="AV8" s="18">
        <f t="shared" si="8"/>
        <v>0</v>
      </c>
      <c r="AW8" s="39" t="str">
        <f t="shared" si="9"/>
        <v/>
      </c>
    </row>
    <row r="9" spans="1:49" x14ac:dyDescent="0.25">
      <c r="A9" s="15">
        <v>3</v>
      </c>
      <c r="B9" s="32" t="s">
        <v>46</v>
      </c>
      <c r="C9" s="18"/>
      <c r="D9" s="9" t="s">
        <v>3</v>
      </c>
      <c r="E9" s="18"/>
      <c r="F9" s="27">
        <v>2</v>
      </c>
      <c r="G9" s="50">
        <v>2</v>
      </c>
      <c r="H9" s="50">
        <v>2</v>
      </c>
      <c r="I9" s="50">
        <v>2</v>
      </c>
      <c r="J9" s="6">
        <v>2</v>
      </c>
      <c r="K9" s="18"/>
      <c r="L9" s="9">
        <v>35</v>
      </c>
      <c r="N9" s="27">
        <v>12</v>
      </c>
      <c r="O9" s="50" t="s">
        <v>6</v>
      </c>
      <c r="P9" s="50" t="s">
        <v>6</v>
      </c>
      <c r="Q9" s="6">
        <v>5.36</v>
      </c>
      <c r="R9" s="18"/>
      <c r="S9" s="27"/>
      <c r="T9" s="50"/>
      <c r="U9" s="50"/>
      <c r="V9" s="6"/>
      <c r="W9" s="18"/>
      <c r="X9" s="27" t="s">
        <v>6</v>
      </c>
      <c r="Y9" s="50" t="s">
        <v>6</v>
      </c>
      <c r="Z9" s="50" t="s">
        <v>6</v>
      </c>
      <c r="AA9" s="6" t="s">
        <v>6</v>
      </c>
      <c r="AB9" s="49" t="s">
        <v>6</v>
      </c>
      <c r="AC9" s="2">
        <f t="shared" si="10"/>
        <v>15.75</v>
      </c>
      <c r="AE9" s="2">
        <f t="shared" si="0"/>
        <v>10</v>
      </c>
      <c r="AF9" s="49"/>
      <c r="AG9" s="2">
        <f t="shared" si="11"/>
        <v>14.251999999999999</v>
      </c>
      <c r="AH9" s="49"/>
      <c r="AI9" s="2">
        <f t="shared" si="1"/>
        <v>35.195530726256983</v>
      </c>
      <c r="AK9" s="2">
        <f t="shared" si="2"/>
        <v>78.197530726256986</v>
      </c>
      <c r="AL9" s="49"/>
      <c r="AM9" s="2">
        <f t="shared" si="3"/>
        <v>5</v>
      </c>
      <c r="AN9" s="49"/>
      <c r="AO9" s="41">
        <f t="shared" si="12"/>
        <v>12</v>
      </c>
      <c r="AP9" s="18">
        <f t="shared" si="13"/>
        <v>14.251999999999999</v>
      </c>
      <c r="AQ9" s="18" t="str">
        <f t="shared" si="14"/>
        <v/>
      </c>
      <c r="AR9" s="18">
        <f t="shared" si="4"/>
        <v>3.5000000000000001E-3</v>
      </c>
      <c r="AS9" s="18">
        <f t="shared" si="5"/>
        <v>1.575E-7</v>
      </c>
      <c r="AT9" s="18">
        <f t="shared" si="6"/>
        <v>78.201030883756985</v>
      </c>
      <c r="AU9" s="18">
        <f t="shared" si="7"/>
        <v>5</v>
      </c>
      <c r="AV9" s="18">
        <f t="shared" si="8"/>
        <v>0</v>
      </c>
      <c r="AW9" s="39">
        <f t="shared" si="9"/>
        <v>5</v>
      </c>
    </row>
    <row r="10" spans="1:49" x14ac:dyDescent="0.25">
      <c r="A10" s="16">
        <v>4</v>
      </c>
      <c r="B10" s="31" t="s">
        <v>43</v>
      </c>
      <c r="C10" s="19"/>
      <c r="D10" s="10" t="s">
        <v>3</v>
      </c>
      <c r="E10" s="19"/>
      <c r="F10" s="28">
        <v>2</v>
      </c>
      <c r="G10" s="51">
        <v>2</v>
      </c>
      <c r="H10" s="51">
        <v>2</v>
      </c>
      <c r="I10" s="51">
        <v>2</v>
      </c>
      <c r="J10" s="7">
        <v>2</v>
      </c>
      <c r="K10" s="19"/>
      <c r="L10" s="10">
        <v>29.75</v>
      </c>
      <c r="M10" s="3"/>
      <c r="N10" s="28">
        <v>16</v>
      </c>
      <c r="O10" s="51" t="s">
        <v>6</v>
      </c>
      <c r="P10" s="51" t="s">
        <v>6</v>
      </c>
      <c r="Q10" s="7">
        <v>1.83</v>
      </c>
      <c r="R10" s="19"/>
      <c r="S10" s="28">
        <v>16</v>
      </c>
      <c r="T10" s="51" t="s">
        <v>6</v>
      </c>
      <c r="U10" s="51" t="s">
        <v>6</v>
      </c>
      <c r="V10" s="7">
        <v>6.25</v>
      </c>
      <c r="W10" s="19"/>
      <c r="X10" s="28" t="s">
        <v>6</v>
      </c>
      <c r="Y10" s="51" t="s">
        <v>6</v>
      </c>
      <c r="Z10" s="51" t="s">
        <v>6</v>
      </c>
      <c r="AA10" s="7" t="s">
        <v>6</v>
      </c>
      <c r="AB10" s="3" t="s">
        <v>6</v>
      </c>
      <c r="AC10" s="4">
        <f t="shared" si="10"/>
        <v>21</v>
      </c>
      <c r="AD10" s="3"/>
      <c r="AE10" s="4">
        <f t="shared" si="0"/>
        <v>10</v>
      </c>
      <c r="AF10" s="3"/>
      <c r="AG10" s="4">
        <f t="shared" si="11"/>
        <v>14.875</v>
      </c>
      <c r="AH10" s="3"/>
      <c r="AI10" s="4">
        <f t="shared" si="1"/>
        <v>29.916201117318437</v>
      </c>
      <c r="AJ10" s="3"/>
      <c r="AK10" s="4">
        <f t="shared" si="2"/>
        <v>78.791201117318437</v>
      </c>
      <c r="AL10" s="3"/>
      <c r="AM10" s="4">
        <f t="shared" si="3"/>
        <v>4</v>
      </c>
      <c r="AN10" s="49"/>
      <c r="AO10" s="41">
        <f t="shared" si="12"/>
        <v>16</v>
      </c>
      <c r="AP10" s="18">
        <f t="shared" si="13"/>
        <v>11.781000000000001</v>
      </c>
      <c r="AQ10" s="18">
        <f t="shared" si="14"/>
        <v>14.875</v>
      </c>
      <c r="AR10" s="18">
        <f t="shared" si="4"/>
        <v>2.9750000000000002E-3</v>
      </c>
      <c r="AS10" s="18">
        <f t="shared" si="5"/>
        <v>2.1E-7</v>
      </c>
      <c r="AT10" s="18">
        <f t="shared" si="6"/>
        <v>78.794176327318439</v>
      </c>
      <c r="AU10" s="18">
        <f t="shared" si="7"/>
        <v>4</v>
      </c>
      <c r="AV10" s="18">
        <f t="shared" si="8"/>
        <v>1.1781E-6</v>
      </c>
      <c r="AW10" s="39">
        <f t="shared" si="9"/>
        <v>3.9999988218999998</v>
      </c>
    </row>
    <row r="11" spans="1:49" x14ac:dyDescent="0.25">
      <c r="A11" s="15">
        <v>5</v>
      </c>
      <c r="B11" s="32" t="s">
        <v>70</v>
      </c>
      <c r="C11" s="18"/>
      <c r="D11" s="10" t="s">
        <v>3</v>
      </c>
      <c r="E11" s="19"/>
      <c r="F11" s="28">
        <v>2</v>
      </c>
      <c r="G11" s="51">
        <v>2</v>
      </c>
      <c r="H11" s="51">
        <v>2</v>
      </c>
      <c r="I11" s="51">
        <v>2</v>
      </c>
      <c r="J11" s="7">
        <v>2</v>
      </c>
      <c r="K11" s="18"/>
      <c r="L11" s="10">
        <v>44.75</v>
      </c>
      <c r="N11" s="28">
        <v>16</v>
      </c>
      <c r="O11" s="51" t="s">
        <v>6</v>
      </c>
      <c r="P11" s="51" t="s">
        <v>6</v>
      </c>
      <c r="Q11" s="7">
        <v>5.28</v>
      </c>
      <c r="R11" s="18"/>
      <c r="S11" s="27"/>
      <c r="T11" s="50"/>
      <c r="U11" s="50"/>
      <c r="V11" s="6"/>
      <c r="W11" s="18"/>
      <c r="X11" s="27" t="s">
        <v>6</v>
      </c>
      <c r="Y11" s="50" t="s">
        <v>6</v>
      </c>
      <c r="Z11" s="50" t="s">
        <v>6</v>
      </c>
      <c r="AA11" s="6" t="s">
        <v>6</v>
      </c>
      <c r="AB11" s="49"/>
      <c r="AC11" s="2">
        <f t="shared" si="10"/>
        <v>21</v>
      </c>
      <c r="AE11" s="2">
        <f t="shared" si="0"/>
        <v>10</v>
      </c>
      <c r="AF11" s="49"/>
      <c r="AG11" s="2">
        <f t="shared" si="11"/>
        <v>14.196000000000002</v>
      </c>
      <c r="AH11" s="49"/>
      <c r="AI11" s="2">
        <f t="shared" si="1"/>
        <v>45</v>
      </c>
      <c r="AK11" s="2">
        <f t="shared" si="2"/>
        <v>93.195999999999998</v>
      </c>
      <c r="AL11" s="49"/>
      <c r="AM11" s="2">
        <f t="shared" si="3"/>
        <v>1</v>
      </c>
      <c r="AN11" s="49"/>
      <c r="AO11" s="41">
        <f t="shared" si="12"/>
        <v>16</v>
      </c>
      <c r="AP11" s="18">
        <f t="shared" si="13"/>
        <v>14.196000000000002</v>
      </c>
      <c r="AQ11" s="18" t="str">
        <f t="shared" si="14"/>
        <v/>
      </c>
      <c r="AR11" s="18">
        <f t="shared" si="4"/>
        <v>4.4749999999999998E-3</v>
      </c>
      <c r="AS11" s="18">
        <f t="shared" si="5"/>
        <v>2.1E-7</v>
      </c>
      <c r="AT11" s="18">
        <f t="shared" si="6"/>
        <v>93.200475209999993</v>
      </c>
      <c r="AU11" s="18">
        <f t="shared" si="7"/>
        <v>1</v>
      </c>
      <c r="AV11" s="18">
        <f t="shared" si="8"/>
        <v>0</v>
      </c>
      <c r="AW11" s="39">
        <f t="shared" si="9"/>
        <v>1</v>
      </c>
    </row>
    <row r="12" spans="1:49" x14ac:dyDescent="0.25">
      <c r="A12" s="16">
        <v>6</v>
      </c>
      <c r="B12" s="31" t="s">
        <v>69</v>
      </c>
      <c r="C12" s="19"/>
      <c r="D12" s="10" t="s">
        <v>3</v>
      </c>
      <c r="E12" s="19"/>
      <c r="F12" s="28">
        <v>1.5</v>
      </c>
      <c r="G12" s="51">
        <v>1.5</v>
      </c>
      <c r="H12" s="51">
        <v>1.5</v>
      </c>
      <c r="I12" s="51">
        <v>1.5</v>
      </c>
      <c r="J12" s="7">
        <v>2</v>
      </c>
      <c r="K12" s="19"/>
      <c r="L12" s="10">
        <v>32.25</v>
      </c>
      <c r="M12" s="3"/>
      <c r="N12" s="28">
        <v>0</v>
      </c>
      <c r="O12" s="51" t="s">
        <v>6</v>
      </c>
      <c r="P12" s="51" t="s">
        <v>6</v>
      </c>
      <c r="Q12" s="7">
        <v>0</v>
      </c>
      <c r="R12" s="19"/>
      <c r="S12" s="28">
        <v>0</v>
      </c>
      <c r="T12" s="51" t="s">
        <v>6</v>
      </c>
      <c r="U12" s="51" t="s">
        <v>6</v>
      </c>
      <c r="V12" s="7">
        <v>0</v>
      </c>
      <c r="W12" s="19"/>
      <c r="X12" s="28" t="s">
        <v>6</v>
      </c>
      <c r="Y12" s="51" t="s">
        <v>6</v>
      </c>
      <c r="Z12" s="51" t="s">
        <v>6</v>
      </c>
      <c r="AA12" s="7" t="s">
        <v>6</v>
      </c>
      <c r="AB12" s="3"/>
      <c r="AC12" s="4">
        <f t="shared" si="10"/>
        <v>0</v>
      </c>
      <c r="AD12" s="3"/>
      <c r="AE12" s="4">
        <f t="shared" si="0"/>
        <v>8</v>
      </c>
      <c r="AF12" s="3"/>
      <c r="AG12" s="4">
        <v>0</v>
      </c>
      <c r="AH12" s="3"/>
      <c r="AI12" s="4">
        <f t="shared" si="1"/>
        <v>32.430167597765362</v>
      </c>
      <c r="AJ12" s="3"/>
      <c r="AK12" s="4">
        <f t="shared" si="2"/>
        <v>43.430167597765362</v>
      </c>
      <c r="AL12" s="3"/>
      <c r="AM12" s="4">
        <f t="shared" si="3"/>
        <v>17</v>
      </c>
      <c r="AN12" s="49"/>
      <c r="AO12" s="41">
        <f t="shared" si="12"/>
        <v>0</v>
      </c>
      <c r="AP12" s="18">
        <f t="shared" si="13"/>
        <v>10.5</v>
      </c>
      <c r="AQ12" s="18">
        <f t="shared" si="14"/>
        <v>10.5</v>
      </c>
      <c r="AR12" s="18">
        <f t="shared" si="4"/>
        <v>3.225E-3</v>
      </c>
      <c r="AS12" s="18">
        <f t="shared" si="5"/>
        <v>0</v>
      </c>
      <c r="AT12" s="18">
        <f t="shared" si="6"/>
        <v>43.433392597765362</v>
      </c>
      <c r="AU12" s="18">
        <f t="shared" si="7"/>
        <v>17</v>
      </c>
      <c r="AV12" s="18">
        <f t="shared" si="8"/>
        <v>1.0499999999999999E-6</v>
      </c>
      <c r="AW12" s="39">
        <f t="shared" si="9"/>
        <v>16.999998949999998</v>
      </c>
    </row>
    <row r="13" spans="1:49" x14ac:dyDescent="0.25">
      <c r="A13" s="15">
        <v>7</v>
      </c>
      <c r="B13" s="32" t="s">
        <v>47</v>
      </c>
      <c r="C13" s="18"/>
      <c r="D13" s="9" t="s">
        <v>3</v>
      </c>
      <c r="E13" s="18"/>
      <c r="F13" s="27">
        <v>1.5</v>
      </c>
      <c r="G13" s="27">
        <v>1.5</v>
      </c>
      <c r="H13" s="27">
        <v>1.5</v>
      </c>
      <c r="I13" s="27">
        <v>1.5</v>
      </c>
      <c r="J13" s="6">
        <v>2</v>
      </c>
      <c r="K13" s="18"/>
      <c r="L13" s="9">
        <v>17</v>
      </c>
      <c r="N13" s="28">
        <v>0</v>
      </c>
      <c r="O13" s="51" t="s">
        <v>6</v>
      </c>
      <c r="P13" s="51" t="s">
        <v>6</v>
      </c>
      <c r="Q13" s="7">
        <v>0</v>
      </c>
      <c r="R13" s="19"/>
      <c r="S13" s="28">
        <v>0</v>
      </c>
      <c r="T13" s="51" t="s">
        <v>6</v>
      </c>
      <c r="U13" s="51" t="s">
        <v>6</v>
      </c>
      <c r="V13" s="7">
        <v>0</v>
      </c>
      <c r="W13" s="18"/>
      <c r="X13" s="27" t="s">
        <v>3</v>
      </c>
      <c r="Y13" s="50" t="s">
        <v>6</v>
      </c>
      <c r="Z13" s="50" t="s">
        <v>6</v>
      </c>
      <c r="AA13" s="6" t="s">
        <v>6</v>
      </c>
      <c r="AB13" s="49"/>
      <c r="AC13" s="2">
        <f t="shared" si="10"/>
        <v>0</v>
      </c>
      <c r="AE13" s="2">
        <f t="shared" si="0"/>
        <v>8</v>
      </c>
      <c r="AF13" s="49"/>
      <c r="AG13" s="2">
        <f t="shared" si="11"/>
        <v>0</v>
      </c>
      <c r="AH13" s="49"/>
      <c r="AI13" s="2">
        <f t="shared" si="1"/>
        <v>17.094972067039105</v>
      </c>
      <c r="AK13" s="2">
        <f t="shared" si="2"/>
        <v>28.094972067039105</v>
      </c>
      <c r="AL13" s="49"/>
      <c r="AM13" s="2">
        <f t="shared" si="3"/>
        <v>21</v>
      </c>
      <c r="AN13" s="49"/>
      <c r="AO13" s="41">
        <f t="shared" si="12"/>
        <v>0</v>
      </c>
      <c r="AP13" s="18">
        <f t="shared" si="13"/>
        <v>10.5</v>
      </c>
      <c r="AQ13" s="18">
        <f t="shared" si="14"/>
        <v>10.5</v>
      </c>
      <c r="AR13" s="18">
        <f t="shared" si="4"/>
        <v>1.6999999999999999E-3</v>
      </c>
      <c r="AS13" s="18">
        <f t="shared" si="5"/>
        <v>0</v>
      </c>
      <c r="AT13" s="18">
        <f t="shared" si="6"/>
        <v>28.096672067039105</v>
      </c>
      <c r="AU13" s="18">
        <f t="shared" si="7"/>
        <v>21</v>
      </c>
      <c r="AV13" s="18">
        <f t="shared" si="8"/>
        <v>1.0499999999999999E-6</v>
      </c>
      <c r="AW13" s="39">
        <f t="shared" si="9"/>
        <v>20.999998949999998</v>
      </c>
    </row>
    <row r="14" spans="1:49" x14ac:dyDescent="0.25">
      <c r="A14" s="16">
        <v>8</v>
      </c>
      <c r="B14" s="31" t="s">
        <v>62</v>
      </c>
      <c r="C14" s="19"/>
      <c r="D14" s="10" t="s">
        <v>3</v>
      </c>
      <c r="E14" s="19"/>
      <c r="F14" s="28">
        <v>2</v>
      </c>
      <c r="G14" s="51">
        <v>2</v>
      </c>
      <c r="H14" s="51">
        <v>2</v>
      </c>
      <c r="I14" s="51">
        <v>1.5</v>
      </c>
      <c r="J14" s="7">
        <v>2</v>
      </c>
      <c r="K14" s="19"/>
      <c r="L14" s="10">
        <v>18</v>
      </c>
      <c r="M14" s="3"/>
      <c r="N14" s="28">
        <v>12</v>
      </c>
      <c r="O14" s="51" t="s">
        <v>6</v>
      </c>
      <c r="P14" s="51" t="s">
        <v>6</v>
      </c>
      <c r="Q14" s="7">
        <v>12.55</v>
      </c>
      <c r="R14" s="19"/>
      <c r="S14" s="28"/>
      <c r="T14" s="51"/>
      <c r="U14" s="51"/>
      <c r="V14" s="7"/>
      <c r="W14" s="19"/>
      <c r="X14" s="28" t="s">
        <v>6</v>
      </c>
      <c r="Y14" s="51" t="s">
        <v>6</v>
      </c>
      <c r="Z14" s="51" t="s">
        <v>6</v>
      </c>
      <c r="AA14" s="7" t="s">
        <v>6</v>
      </c>
      <c r="AB14" s="3"/>
      <c r="AC14" s="4">
        <f t="shared" si="10"/>
        <v>15.75</v>
      </c>
      <c r="AD14" s="3"/>
      <c r="AE14" s="4">
        <f t="shared" si="0"/>
        <v>9.5</v>
      </c>
      <c r="AF14" s="3"/>
      <c r="AG14" s="4">
        <f t="shared" si="11"/>
        <v>19.285</v>
      </c>
      <c r="AH14" s="3"/>
      <c r="AI14" s="4">
        <f t="shared" si="1"/>
        <v>18.100558659217878</v>
      </c>
      <c r="AJ14" s="3"/>
      <c r="AK14" s="4">
        <f t="shared" si="2"/>
        <v>65.635558659217878</v>
      </c>
      <c r="AL14" s="3"/>
      <c r="AM14" s="4">
        <f t="shared" si="3"/>
        <v>12</v>
      </c>
      <c r="AN14" s="49"/>
      <c r="AO14" s="41">
        <f t="shared" si="12"/>
        <v>12</v>
      </c>
      <c r="AP14" s="18">
        <f t="shared" si="13"/>
        <v>19.285</v>
      </c>
      <c r="AQ14" s="18" t="str">
        <f t="shared" si="14"/>
        <v/>
      </c>
      <c r="AR14" s="18">
        <f t="shared" si="4"/>
        <v>1.8E-3</v>
      </c>
      <c r="AS14" s="18">
        <f t="shared" si="5"/>
        <v>1.575E-7</v>
      </c>
      <c r="AT14" s="18">
        <f t="shared" si="6"/>
        <v>65.637358816717878</v>
      </c>
      <c r="AU14" s="18">
        <f t="shared" si="7"/>
        <v>12</v>
      </c>
      <c r="AV14" s="18">
        <f t="shared" si="8"/>
        <v>0</v>
      </c>
      <c r="AW14" s="39">
        <f t="shared" si="9"/>
        <v>12</v>
      </c>
    </row>
    <row r="15" spans="1:49" x14ac:dyDescent="0.25">
      <c r="A15" s="15">
        <v>9</v>
      </c>
      <c r="B15" s="32"/>
      <c r="C15" s="18"/>
      <c r="D15" s="9"/>
      <c r="E15" s="18"/>
      <c r="F15" s="27"/>
      <c r="G15" s="50"/>
      <c r="H15" s="50"/>
      <c r="I15" s="50"/>
      <c r="J15" s="6"/>
      <c r="K15" s="18"/>
      <c r="L15" s="9"/>
      <c r="N15" s="27"/>
      <c r="O15" s="50"/>
      <c r="P15" s="50"/>
      <c r="Q15" s="6"/>
      <c r="R15" s="18"/>
      <c r="S15" s="27"/>
      <c r="T15" s="50"/>
      <c r="U15" s="50"/>
      <c r="V15" s="6"/>
      <c r="W15" s="18"/>
      <c r="X15" s="27"/>
      <c r="Y15" s="50"/>
      <c r="Z15" s="50"/>
      <c r="AA15" s="6"/>
      <c r="AB15" s="49"/>
      <c r="AC15" s="2" t="str">
        <f t="shared" si="10"/>
        <v/>
      </c>
      <c r="AE15" s="2" t="str">
        <f t="shared" si="0"/>
        <v/>
      </c>
      <c r="AF15" s="49"/>
      <c r="AG15" s="2" t="str">
        <f t="shared" si="11"/>
        <v/>
      </c>
      <c r="AH15" s="49"/>
      <c r="AI15" s="2" t="str">
        <f t="shared" si="1"/>
        <v/>
      </c>
      <c r="AK15" s="2" t="str">
        <f t="shared" si="2"/>
        <v/>
      </c>
      <c r="AL15" s="49"/>
      <c r="AM15" s="2" t="str">
        <f t="shared" si="3"/>
        <v>-</v>
      </c>
      <c r="AN15" s="49"/>
      <c r="AO15" s="41">
        <f t="shared" si="12"/>
        <v>0</v>
      </c>
      <c r="AP15" s="18" t="str">
        <f t="shared" si="13"/>
        <v/>
      </c>
      <c r="AQ15" s="18" t="str">
        <f t="shared" si="14"/>
        <v/>
      </c>
      <c r="AR15" s="18">
        <f t="shared" si="4"/>
        <v>0</v>
      </c>
      <c r="AS15" s="18">
        <f t="shared" si="5"/>
        <v>0</v>
      </c>
      <c r="AT15" s="18" t="str">
        <f t="shared" si="6"/>
        <v/>
      </c>
      <c r="AU15" s="18" t="str">
        <f t="shared" si="7"/>
        <v/>
      </c>
      <c r="AV15" s="18">
        <f t="shared" si="8"/>
        <v>0</v>
      </c>
      <c r="AW15" s="39" t="str">
        <f t="shared" si="9"/>
        <v/>
      </c>
    </row>
    <row r="16" spans="1:49" x14ac:dyDescent="0.25">
      <c r="A16" s="16">
        <v>10</v>
      </c>
      <c r="B16" s="31"/>
      <c r="C16" s="19"/>
      <c r="D16" s="10"/>
      <c r="E16" s="19"/>
      <c r="F16" s="28"/>
      <c r="G16" s="51"/>
      <c r="H16" s="51"/>
      <c r="I16" s="51"/>
      <c r="J16" s="7"/>
      <c r="K16" s="19"/>
      <c r="L16" s="10"/>
      <c r="M16" s="3"/>
      <c r="N16" s="28"/>
      <c r="O16" s="51"/>
      <c r="P16" s="51"/>
      <c r="Q16" s="7"/>
      <c r="R16" s="19"/>
      <c r="S16" s="28"/>
      <c r="T16" s="51"/>
      <c r="U16" s="51"/>
      <c r="V16" s="7"/>
      <c r="W16" s="19"/>
      <c r="X16" s="28"/>
      <c r="Y16" s="51"/>
      <c r="Z16" s="51"/>
      <c r="AA16" s="7"/>
      <c r="AB16" s="3"/>
      <c r="AC16" s="4" t="str">
        <f t="shared" si="10"/>
        <v/>
      </c>
      <c r="AD16" s="3"/>
      <c r="AE16" s="4" t="str">
        <f t="shared" si="0"/>
        <v/>
      </c>
      <c r="AF16" s="3"/>
      <c r="AG16" s="4" t="str">
        <f t="shared" si="11"/>
        <v/>
      </c>
      <c r="AH16" s="3"/>
      <c r="AI16" s="4" t="str">
        <f t="shared" si="1"/>
        <v/>
      </c>
      <c r="AJ16" s="3"/>
      <c r="AK16" s="4" t="str">
        <f t="shared" si="2"/>
        <v/>
      </c>
      <c r="AL16" s="3"/>
      <c r="AM16" s="4" t="str">
        <f t="shared" si="3"/>
        <v>-</v>
      </c>
      <c r="AN16" s="49"/>
      <c r="AO16" s="41">
        <f t="shared" si="12"/>
        <v>0</v>
      </c>
      <c r="AP16" s="18" t="str">
        <f t="shared" si="13"/>
        <v/>
      </c>
      <c r="AQ16" s="18" t="str">
        <f t="shared" si="14"/>
        <v/>
      </c>
      <c r="AR16" s="18">
        <f t="shared" si="4"/>
        <v>0</v>
      </c>
      <c r="AS16" s="18">
        <f t="shared" si="5"/>
        <v>0</v>
      </c>
      <c r="AT16" s="18" t="str">
        <f t="shared" si="6"/>
        <v/>
      </c>
      <c r="AU16" s="18" t="str">
        <f t="shared" si="7"/>
        <v/>
      </c>
      <c r="AV16" s="18">
        <f t="shared" si="8"/>
        <v>0</v>
      </c>
      <c r="AW16" s="39" t="str">
        <f t="shared" si="9"/>
        <v/>
      </c>
    </row>
    <row r="17" spans="1:49" x14ac:dyDescent="0.25">
      <c r="A17" s="15">
        <v>11</v>
      </c>
      <c r="B17" s="32" t="s">
        <v>48</v>
      </c>
      <c r="C17" s="18"/>
      <c r="D17" s="9" t="s">
        <v>3</v>
      </c>
      <c r="E17" s="18"/>
      <c r="F17" s="27">
        <v>2</v>
      </c>
      <c r="G17" s="50">
        <v>2</v>
      </c>
      <c r="H17" s="50">
        <v>2</v>
      </c>
      <c r="I17" s="50">
        <v>2</v>
      </c>
      <c r="J17" s="6">
        <v>2</v>
      </c>
      <c r="K17" s="18"/>
      <c r="L17" s="9">
        <v>15</v>
      </c>
      <c r="N17" s="27">
        <v>6</v>
      </c>
      <c r="O17" s="50" t="s">
        <v>6</v>
      </c>
      <c r="P17" s="50" t="s">
        <v>6</v>
      </c>
      <c r="Q17" s="6">
        <v>4.28</v>
      </c>
      <c r="R17" s="18"/>
      <c r="S17" s="27">
        <v>8</v>
      </c>
      <c r="T17" s="50" t="s">
        <v>6</v>
      </c>
      <c r="U17" s="50" t="s">
        <v>6</v>
      </c>
      <c r="V17" s="6">
        <v>3.68</v>
      </c>
      <c r="W17" s="18"/>
      <c r="X17" s="27" t="s">
        <v>6</v>
      </c>
      <c r="Y17" s="50" t="s">
        <v>6</v>
      </c>
      <c r="Z17" s="50" t="s">
        <v>6</v>
      </c>
      <c r="AA17" s="6" t="s">
        <v>6</v>
      </c>
      <c r="AB17" s="49"/>
      <c r="AC17" s="2">
        <f t="shared" si="10"/>
        <v>10.5</v>
      </c>
      <c r="AE17" s="2">
        <f t="shared" si="0"/>
        <v>10</v>
      </c>
      <c r="AF17" s="49"/>
      <c r="AG17" s="2">
        <f t="shared" si="11"/>
        <v>13.496000000000002</v>
      </c>
      <c r="AH17" s="49"/>
      <c r="AI17" s="2">
        <f t="shared" si="1"/>
        <v>15.083798882681565</v>
      </c>
      <c r="AK17" s="2">
        <f t="shared" si="2"/>
        <v>52.079798882681565</v>
      </c>
      <c r="AL17" s="49"/>
      <c r="AM17" s="2">
        <f t="shared" si="3"/>
        <v>15</v>
      </c>
      <c r="AN17" s="49"/>
      <c r="AO17" s="41">
        <f t="shared" si="12"/>
        <v>8</v>
      </c>
      <c r="AP17" s="18">
        <f t="shared" si="13"/>
        <v>13.496000000000002</v>
      </c>
      <c r="AQ17" s="18">
        <f t="shared" si="14"/>
        <v>13.076000000000001</v>
      </c>
      <c r="AR17" s="18">
        <f t="shared" si="4"/>
        <v>1.5E-3</v>
      </c>
      <c r="AS17" s="18">
        <f t="shared" si="5"/>
        <v>1.05E-7</v>
      </c>
      <c r="AT17" s="18">
        <f t="shared" si="6"/>
        <v>52.081298987681564</v>
      </c>
      <c r="AU17" s="18">
        <f t="shared" si="7"/>
        <v>15</v>
      </c>
      <c r="AV17" s="18">
        <f t="shared" si="8"/>
        <v>1.3076E-6</v>
      </c>
      <c r="AW17" s="39">
        <f t="shared" si="9"/>
        <v>14.9999986924</v>
      </c>
    </row>
    <row r="18" spans="1:49" x14ac:dyDescent="0.25">
      <c r="A18" s="16">
        <v>12</v>
      </c>
      <c r="B18" s="31"/>
      <c r="C18" s="19"/>
      <c r="D18" s="10"/>
      <c r="E18" s="19"/>
      <c r="F18" s="28"/>
      <c r="G18" s="51"/>
      <c r="H18" s="51"/>
      <c r="I18" s="51"/>
      <c r="J18" s="7"/>
      <c r="K18" s="19"/>
      <c r="L18" s="10"/>
      <c r="M18" s="3"/>
      <c r="N18" s="28"/>
      <c r="O18" s="51"/>
      <c r="P18" s="51"/>
      <c r="Q18" s="7"/>
      <c r="R18" s="19"/>
      <c r="S18" s="28"/>
      <c r="T18" s="51"/>
      <c r="U18" s="51"/>
      <c r="V18" s="7"/>
      <c r="W18" s="19"/>
      <c r="X18" s="28"/>
      <c r="Y18" s="51"/>
      <c r="Z18" s="51"/>
      <c r="AA18" s="7"/>
      <c r="AB18" s="3"/>
      <c r="AC18" s="4" t="str">
        <f t="shared" si="10"/>
        <v/>
      </c>
      <c r="AD18" s="3"/>
      <c r="AE18" s="4" t="str">
        <f t="shared" si="0"/>
        <v/>
      </c>
      <c r="AF18" s="3"/>
      <c r="AG18" s="4" t="str">
        <f t="shared" si="11"/>
        <v/>
      </c>
      <c r="AH18" s="3"/>
      <c r="AI18" s="4" t="str">
        <f t="shared" si="1"/>
        <v/>
      </c>
      <c r="AJ18" s="3"/>
      <c r="AK18" s="4" t="str">
        <f t="shared" si="2"/>
        <v/>
      </c>
      <c r="AL18" s="3"/>
      <c r="AM18" s="4" t="str">
        <f t="shared" si="3"/>
        <v>-</v>
      </c>
      <c r="AN18" s="49"/>
      <c r="AO18" s="41">
        <f t="shared" si="12"/>
        <v>0</v>
      </c>
      <c r="AP18" s="18" t="str">
        <f t="shared" si="13"/>
        <v/>
      </c>
      <c r="AQ18" s="18" t="str">
        <f t="shared" si="14"/>
        <v/>
      </c>
      <c r="AR18" s="18">
        <f t="shared" si="4"/>
        <v>0</v>
      </c>
      <c r="AS18" s="18">
        <f t="shared" si="5"/>
        <v>0</v>
      </c>
      <c r="AT18" s="18" t="str">
        <f t="shared" si="6"/>
        <v/>
      </c>
      <c r="AU18" s="18" t="str">
        <f t="shared" si="7"/>
        <v/>
      </c>
      <c r="AV18" s="18">
        <f t="shared" si="8"/>
        <v>0</v>
      </c>
      <c r="AW18" s="39" t="str">
        <f t="shared" si="9"/>
        <v/>
      </c>
    </row>
    <row r="19" spans="1:49" x14ac:dyDescent="0.25">
      <c r="A19" s="15">
        <v>13</v>
      </c>
      <c r="B19" s="32" t="s">
        <v>49</v>
      </c>
      <c r="C19" s="18"/>
      <c r="D19" s="9" t="s">
        <v>3</v>
      </c>
      <c r="E19" s="18"/>
      <c r="F19" s="27">
        <v>0</v>
      </c>
      <c r="G19" s="50">
        <v>0</v>
      </c>
      <c r="H19" s="50">
        <v>0</v>
      </c>
      <c r="I19" s="50">
        <v>0</v>
      </c>
      <c r="J19" s="6">
        <v>0</v>
      </c>
      <c r="K19" s="18"/>
      <c r="L19" s="10">
        <v>14</v>
      </c>
      <c r="N19" s="28">
        <v>0</v>
      </c>
      <c r="O19" s="51" t="s">
        <v>6</v>
      </c>
      <c r="P19" s="51" t="s">
        <v>6</v>
      </c>
      <c r="Q19" s="7">
        <v>0</v>
      </c>
      <c r="R19" s="19"/>
      <c r="S19" s="28">
        <v>0</v>
      </c>
      <c r="T19" s="51" t="s">
        <v>6</v>
      </c>
      <c r="U19" s="51" t="s">
        <v>6</v>
      </c>
      <c r="V19" s="7">
        <v>0</v>
      </c>
      <c r="W19" s="18"/>
      <c r="X19" s="27" t="s">
        <v>6</v>
      </c>
      <c r="Y19" s="50" t="s">
        <v>6</v>
      </c>
      <c r="Z19" s="50" t="s">
        <v>3</v>
      </c>
      <c r="AA19" s="6" t="s">
        <v>6</v>
      </c>
      <c r="AB19" s="49"/>
      <c r="AC19" s="2">
        <f t="shared" si="10"/>
        <v>0</v>
      </c>
      <c r="AE19" s="2">
        <f t="shared" si="0"/>
        <v>0</v>
      </c>
      <c r="AF19" s="49"/>
      <c r="AG19" s="2">
        <v>0</v>
      </c>
      <c r="AH19" s="49"/>
      <c r="AI19" s="2">
        <f t="shared" si="1"/>
        <v>14.078212290502794</v>
      </c>
      <c r="AK19" s="2">
        <f t="shared" si="2"/>
        <v>17.078212290502794</v>
      </c>
      <c r="AL19" s="49"/>
      <c r="AM19" s="2">
        <f t="shared" si="3"/>
        <v>24</v>
      </c>
      <c r="AN19" s="49"/>
      <c r="AO19" s="41">
        <f t="shared" si="12"/>
        <v>0</v>
      </c>
      <c r="AP19" s="18">
        <f t="shared" si="13"/>
        <v>10.5</v>
      </c>
      <c r="AQ19" s="18">
        <f t="shared" si="14"/>
        <v>10.5</v>
      </c>
      <c r="AR19" s="18">
        <f t="shared" si="4"/>
        <v>1.4E-3</v>
      </c>
      <c r="AS19" s="18">
        <f t="shared" si="5"/>
        <v>0</v>
      </c>
      <c r="AT19" s="18">
        <f t="shared" si="6"/>
        <v>17.079612290502794</v>
      </c>
      <c r="AU19" s="18">
        <f t="shared" si="7"/>
        <v>24</v>
      </c>
      <c r="AV19" s="18">
        <f t="shared" si="8"/>
        <v>1.0499999999999999E-6</v>
      </c>
      <c r="AW19" s="39">
        <f t="shared" si="9"/>
        <v>23.999998949999998</v>
      </c>
    </row>
    <row r="20" spans="1:49" x14ac:dyDescent="0.25">
      <c r="A20" s="16">
        <v>14</v>
      </c>
      <c r="B20" s="31" t="s">
        <v>50</v>
      </c>
      <c r="C20" s="19"/>
      <c r="D20" s="10" t="s">
        <v>3</v>
      </c>
      <c r="E20" s="19"/>
      <c r="F20" s="28">
        <v>0</v>
      </c>
      <c r="G20" s="51">
        <v>0</v>
      </c>
      <c r="H20" s="51">
        <v>0</v>
      </c>
      <c r="I20" s="51">
        <v>0</v>
      </c>
      <c r="J20" s="7">
        <v>0</v>
      </c>
      <c r="K20" s="19"/>
      <c r="L20" s="10">
        <v>8</v>
      </c>
      <c r="M20" s="3"/>
      <c r="N20" s="28">
        <v>0</v>
      </c>
      <c r="O20" s="51" t="s">
        <v>6</v>
      </c>
      <c r="P20" s="51" t="s">
        <v>6</v>
      </c>
      <c r="Q20" s="7">
        <v>0</v>
      </c>
      <c r="R20" s="19"/>
      <c r="S20" s="28">
        <v>0</v>
      </c>
      <c r="T20" s="51" t="s">
        <v>6</v>
      </c>
      <c r="U20" s="51" t="s">
        <v>6</v>
      </c>
      <c r="V20" s="7">
        <v>0</v>
      </c>
      <c r="W20" s="19"/>
      <c r="X20" s="28" t="s">
        <v>6</v>
      </c>
      <c r="Y20" s="51"/>
      <c r="Z20" s="51" t="s">
        <v>3</v>
      </c>
      <c r="AA20" s="7" t="s">
        <v>6</v>
      </c>
      <c r="AB20" s="3"/>
      <c r="AC20" s="4">
        <f t="shared" si="10"/>
        <v>0</v>
      </c>
      <c r="AD20" s="3"/>
      <c r="AE20" s="4">
        <f t="shared" si="0"/>
        <v>0</v>
      </c>
      <c r="AF20" s="3"/>
      <c r="AG20" s="4">
        <v>0</v>
      </c>
      <c r="AH20" s="3"/>
      <c r="AI20" s="4">
        <f t="shared" si="1"/>
        <v>8.044692737430168</v>
      </c>
      <c r="AJ20" s="3"/>
      <c r="AK20" s="4">
        <f t="shared" si="2"/>
        <v>11.044692737430168</v>
      </c>
      <c r="AL20" s="3"/>
      <c r="AM20" s="4">
        <f t="shared" si="3"/>
        <v>29</v>
      </c>
      <c r="AN20" s="49"/>
      <c r="AO20" s="41">
        <f t="shared" si="12"/>
        <v>0</v>
      </c>
      <c r="AP20" s="18">
        <f t="shared" si="13"/>
        <v>10.5</v>
      </c>
      <c r="AQ20" s="18">
        <f t="shared" si="14"/>
        <v>10.5</v>
      </c>
      <c r="AR20" s="18">
        <f t="shared" si="4"/>
        <v>8.0000000000000004E-4</v>
      </c>
      <c r="AS20" s="18">
        <f t="shared" si="5"/>
        <v>0</v>
      </c>
      <c r="AT20" s="18">
        <f t="shared" si="6"/>
        <v>11.045492737430168</v>
      </c>
      <c r="AU20" s="18">
        <f t="shared" si="7"/>
        <v>29</v>
      </c>
      <c r="AV20" s="18">
        <f t="shared" si="8"/>
        <v>1.0499999999999999E-6</v>
      </c>
      <c r="AW20" s="39">
        <f t="shared" si="9"/>
        <v>28.999998949999998</v>
      </c>
    </row>
    <row r="21" spans="1:49" x14ac:dyDescent="0.25">
      <c r="A21" s="15">
        <v>15</v>
      </c>
      <c r="B21" s="73"/>
      <c r="C21" s="18"/>
      <c r="D21" s="9"/>
      <c r="E21" s="18"/>
      <c r="F21" s="27"/>
      <c r="G21" s="50"/>
      <c r="H21" s="50"/>
      <c r="I21" s="50"/>
      <c r="J21" s="6"/>
      <c r="K21" s="18"/>
      <c r="L21" s="9"/>
      <c r="N21" s="27"/>
      <c r="O21" s="50"/>
      <c r="P21" s="50"/>
      <c r="Q21" s="6"/>
      <c r="R21" s="18"/>
      <c r="S21" s="27"/>
      <c r="T21" s="50"/>
      <c r="U21" s="50"/>
      <c r="V21" s="6"/>
      <c r="W21" s="18"/>
      <c r="X21" s="27"/>
      <c r="Y21" s="50"/>
      <c r="Z21" s="50"/>
      <c r="AA21" s="6"/>
      <c r="AB21" s="49"/>
      <c r="AC21" s="2" t="str">
        <f t="shared" si="10"/>
        <v/>
      </c>
      <c r="AE21" s="2" t="str">
        <f t="shared" si="0"/>
        <v/>
      </c>
      <c r="AF21" s="49"/>
      <c r="AG21" s="2" t="str">
        <f t="shared" si="11"/>
        <v/>
      </c>
      <c r="AH21" s="49"/>
      <c r="AI21" s="2" t="str">
        <f t="shared" si="1"/>
        <v/>
      </c>
      <c r="AK21" s="2" t="str">
        <f t="shared" si="2"/>
        <v/>
      </c>
      <c r="AL21" s="49"/>
      <c r="AM21" s="2" t="str">
        <f t="shared" si="3"/>
        <v>-</v>
      </c>
      <c r="AN21" s="49"/>
      <c r="AO21" s="41">
        <f t="shared" si="12"/>
        <v>0</v>
      </c>
      <c r="AP21" s="18" t="str">
        <f t="shared" si="13"/>
        <v/>
      </c>
      <c r="AQ21" s="18" t="str">
        <f t="shared" si="14"/>
        <v/>
      </c>
      <c r="AR21" s="18">
        <f t="shared" si="4"/>
        <v>0</v>
      </c>
      <c r="AS21" s="18">
        <f t="shared" si="5"/>
        <v>0</v>
      </c>
      <c r="AT21" s="18" t="str">
        <f t="shared" si="6"/>
        <v/>
      </c>
      <c r="AU21" s="18" t="str">
        <f t="shared" si="7"/>
        <v/>
      </c>
      <c r="AV21" s="18">
        <f t="shared" si="8"/>
        <v>0</v>
      </c>
      <c r="AW21" s="39" t="str">
        <f t="shared" si="9"/>
        <v/>
      </c>
    </row>
    <row r="22" spans="1:49" x14ac:dyDescent="0.25">
      <c r="A22" s="16">
        <v>16</v>
      </c>
      <c r="B22" s="31" t="s">
        <v>51</v>
      </c>
      <c r="C22" s="19"/>
      <c r="D22" s="10" t="s">
        <v>3</v>
      </c>
      <c r="E22" s="19"/>
      <c r="F22" s="28">
        <v>2</v>
      </c>
      <c r="G22" s="51">
        <v>2</v>
      </c>
      <c r="H22" s="51">
        <v>2</v>
      </c>
      <c r="I22" s="51">
        <v>2</v>
      </c>
      <c r="J22" s="7">
        <v>2</v>
      </c>
      <c r="K22" s="19"/>
      <c r="L22" s="10">
        <v>24</v>
      </c>
      <c r="M22" s="3"/>
      <c r="N22" s="28">
        <v>16</v>
      </c>
      <c r="O22" s="51" t="s">
        <v>6</v>
      </c>
      <c r="P22" s="51" t="s">
        <v>6</v>
      </c>
      <c r="Q22" s="7">
        <v>5.68</v>
      </c>
      <c r="R22" s="19"/>
      <c r="S22" s="28">
        <v>16</v>
      </c>
      <c r="T22" s="51" t="s">
        <v>6</v>
      </c>
      <c r="U22" s="51" t="s">
        <v>6</v>
      </c>
      <c r="V22" s="7">
        <v>12.04</v>
      </c>
      <c r="W22" s="19"/>
      <c r="X22" s="28" t="s">
        <v>6</v>
      </c>
      <c r="Y22" s="51" t="s">
        <v>6</v>
      </c>
      <c r="Z22" s="51" t="s">
        <v>6</v>
      </c>
      <c r="AA22" s="7" t="s">
        <v>6</v>
      </c>
      <c r="AB22" s="3"/>
      <c r="AC22" s="4">
        <f t="shared" si="10"/>
        <v>21</v>
      </c>
      <c r="AD22" s="3"/>
      <c r="AE22" s="4">
        <f t="shared" si="0"/>
        <v>10</v>
      </c>
      <c r="AF22" s="3"/>
      <c r="AG22" s="4">
        <f t="shared" si="11"/>
        <v>18.928000000000001</v>
      </c>
      <c r="AH22" s="3"/>
      <c r="AI22" s="4">
        <f t="shared" si="1"/>
        <v>24.134078212290504</v>
      </c>
      <c r="AJ22" s="3"/>
      <c r="AK22" s="4">
        <f t="shared" si="2"/>
        <v>77.062078212290501</v>
      </c>
      <c r="AL22" s="3"/>
      <c r="AM22" s="4">
        <f t="shared" si="3"/>
        <v>7</v>
      </c>
      <c r="AN22" s="49"/>
      <c r="AO22" s="41">
        <f t="shared" si="12"/>
        <v>16</v>
      </c>
      <c r="AP22" s="18">
        <f t="shared" si="13"/>
        <v>14.475999999999999</v>
      </c>
      <c r="AQ22" s="18">
        <f t="shared" si="14"/>
        <v>18.928000000000001</v>
      </c>
      <c r="AR22" s="18">
        <f t="shared" si="4"/>
        <v>2.3999999999999998E-3</v>
      </c>
      <c r="AS22" s="18">
        <f t="shared" si="5"/>
        <v>2.1E-7</v>
      </c>
      <c r="AT22" s="18">
        <f t="shared" si="6"/>
        <v>77.064478422290506</v>
      </c>
      <c r="AU22" s="18">
        <f t="shared" si="7"/>
        <v>7</v>
      </c>
      <c r="AV22" s="18">
        <f t="shared" si="8"/>
        <v>1.4475999999999999E-6</v>
      </c>
      <c r="AW22" s="39">
        <f t="shared" si="9"/>
        <v>6.9999985524000001</v>
      </c>
    </row>
    <row r="23" spans="1:49" x14ac:dyDescent="0.25">
      <c r="A23" s="15">
        <v>17</v>
      </c>
      <c r="B23" s="32" t="s">
        <v>52</v>
      </c>
      <c r="C23" s="18"/>
      <c r="D23" s="9" t="s">
        <v>3</v>
      </c>
      <c r="E23" s="18"/>
      <c r="F23" s="27">
        <v>2</v>
      </c>
      <c r="G23" s="50">
        <v>2</v>
      </c>
      <c r="H23" s="50">
        <v>2</v>
      </c>
      <c r="I23" s="50">
        <v>2</v>
      </c>
      <c r="J23" s="6">
        <v>2</v>
      </c>
      <c r="K23" s="18"/>
      <c r="L23" s="9">
        <v>25</v>
      </c>
      <c r="N23" s="27">
        <v>16</v>
      </c>
      <c r="O23" s="50" t="s">
        <v>6</v>
      </c>
      <c r="P23" s="50" t="s">
        <v>6</v>
      </c>
      <c r="Q23" s="6">
        <v>20.43</v>
      </c>
      <c r="R23" s="18"/>
      <c r="S23" s="27">
        <v>16</v>
      </c>
      <c r="T23" s="50" t="s">
        <v>6</v>
      </c>
      <c r="U23" s="50" t="s">
        <v>6</v>
      </c>
      <c r="V23" s="6">
        <v>25.96</v>
      </c>
      <c r="W23" s="18"/>
      <c r="X23" s="27" t="s">
        <v>6</v>
      </c>
      <c r="Y23" s="50" t="s">
        <v>6</v>
      </c>
      <c r="Z23" s="50" t="s">
        <v>6</v>
      </c>
      <c r="AA23" s="6" t="s">
        <v>6</v>
      </c>
      <c r="AB23" s="49"/>
      <c r="AC23" s="2">
        <f t="shared" si="10"/>
        <v>21</v>
      </c>
      <c r="AE23" s="2">
        <f t="shared" si="0"/>
        <v>10</v>
      </c>
      <c r="AF23" s="49"/>
      <c r="AG23" s="2">
        <f t="shared" si="11"/>
        <v>17.199000000000002</v>
      </c>
      <c r="AH23" s="49"/>
      <c r="AI23" s="2">
        <f t="shared" si="1"/>
        <v>25.139664804469273</v>
      </c>
      <c r="AK23" s="2">
        <f t="shared" si="2"/>
        <v>76.338664804469275</v>
      </c>
      <c r="AL23" s="49"/>
      <c r="AM23" s="2">
        <f t="shared" si="3"/>
        <v>8</v>
      </c>
      <c r="AN23" s="49"/>
      <c r="AO23" s="41">
        <f t="shared" si="12"/>
        <v>16</v>
      </c>
      <c r="AP23" s="18">
        <f t="shared" si="13"/>
        <v>17.199000000000002</v>
      </c>
      <c r="AQ23" s="18">
        <f t="shared" si="14"/>
        <v>13.327999999999999</v>
      </c>
      <c r="AR23" s="18">
        <f t="shared" si="4"/>
        <v>2.5000000000000001E-3</v>
      </c>
      <c r="AS23" s="18">
        <f t="shared" si="5"/>
        <v>2.1E-7</v>
      </c>
      <c r="AT23" s="18">
        <f t="shared" si="6"/>
        <v>76.341165014469269</v>
      </c>
      <c r="AU23" s="18">
        <f t="shared" si="7"/>
        <v>8</v>
      </c>
      <c r="AV23" s="18">
        <f t="shared" si="8"/>
        <v>1.3328E-6</v>
      </c>
      <c r="AW23" s="39">
        <f t="shared" si="9"/>
        <v>7.9999986671999999</v>
      </c>
    </row>
    <row r="24" spans="1:49" x14ac:dyDescent="0.25">
      <c r="A24" s="16">
        <v>18</v>
      </c>
      <c r="B24" s="31" t="s">
        <v>60</v>
      </c>
      <c r="C24" s="19"/>
      <c r="D24" s="10" t="s">
        <v>3</v>
      </c>
      <c r="E24" s="19"/>
      <c r="F24" s="28">
        <v>1</v>
      </c>
      <c r="G24" s="51">
        <v>1</v>
      </c>
      <c r="H24" s="51">
        <v>1</v>
      </c>
      <c r="I24" s="51">
        <v>1</v>
      </c>
      <c r="J24" s="7">
        <v>2</v>
      </c>
      <c r="K24" s="19"/>
      <c r="L24" s="10">
        <v>36</v>
      </c>
      <c r="M24" s="3"/>
      <c r="N24" s="28">
        <v>0</v>
      </c>
      <c r="O24" s="51" t="s">
        <v>6</v>
      </c>
      <c r="P24" s="51" t="s">
        <v>6</v>
      </c>
      <c r="Q24" s="7">
        <v>9.17</v>
      </c>
      <c r="R24" s="19"/>
      <c r="S24" s="28"/>
      <c r="T24" s="51"/>
      <c r="U24" s="51"/>
      <c r="V24" s="7"/>
      <c r="W24" s="19"/>
      <c r="X24" s="28" t="s">
        <v>6</v>
      </c>
      <c r="Y24" s="51" t="s">
        <v>6</v>
      </c>
      <c r="Z24" s="51" t="s">
        <v>3</v>
      </c>
      <c r="AA24" s="7" t="s">
        <v>6</v>
      </c>
      <c r="AB24" s="3"/>
      <c r="AC24" s="4">
        <f t="shared" si="10"/>
        <v>0</v>
      </c>
      <c r="AD24" s="3"/>
      <c r="AE24" s="4">
        <f t="shared" si="0"/>
        <v>6</v>
      </c>
      <c r="AF24" s="3"/>
      <c r="AG24" s="4">
        <f t="shared" si="11"/>
        <v>16.919</v>
      </c>
      <c r="AH24" s="3"/>
      <c r="AI24" s="4">
        <f t="shared" si="1"/>
        <v>36.201117318435756</v>
      </c>
      <c r="AJ24" s="3"/>
      <c r="AK24" s="4">
        <f t="shared" si="2"/>
        <v>62.12011731843576</v>
      </c>
      <c r="AL24" s="3"/>
      <c r="AM24" s="4">
        <f t="shared" si="3"/>
        <v>13</v>
      </c>
      <c r="AN24" s="49"/>
      <c r="AO24" s="41">
        <f t="shared" si="12"/>
        <v>0</v>
      </c>
      <c r="AP24" s="18">
        <f t="shared" si="13"/>
        <v>16.919</v>
      </c>
      <c r="AQ24" s="18" t="str">
        <f t="shared" si="14"/>
        <v/>
      </c>
      <c r="AR24" s="18">
        <f t="shared" si="4"/>
        <v>3.5999999999999999E-3</v>
      </c>
      <c r="AS24" s="18">
        <f t="shared" si="5"/>
        <v>0</v>
      </c>
      <c r="AT24" s="18">
        <f t="shared" si="6"/>
        <v>62.123717318435759</v>
      </c>
      <c r="AU24" s="18">
        <f t="shared" si="7"/>
        <v>13</v>
      </c>
      <c r="AV24" s="18">
        <f t="shared" si="8"/>
        <v>0</v>
      </c>
      <c r="AW24" s="39">
        <f t="shared" si="9"/>
        <v>13</v>
      </c>
    </row>
    <row r="25" spans="1:49" x14ac:dyDescent="0.25">
      <c r="A25" s="15">
        <v>19</v>
      </c>
      <c r="B25" s="32" t="s">
        <v>63</v>
      </c>
      <c r="C25" s="18"/>
      <c r="D25" s="9" t="s">
        <v>6</v>
      </c>
      <c r="E25" s="18"/>
      <c r="F25" s="27">
        <v>0</v>
      </c>
      <c r="G25" s="50">
        <v>0</v>
      </c>
      <c r="H25" s="50">
        <v>0</v>
      </c>
      <c r="I25" s="50">
        <v>0</v>
      </c>
      <c r="J25" s="6">
        <v>0</v>
      </c>
      <c r="K25" s="18"/>
      <c r="L25" s="9">
        <v>12</v>
      </c>
      <c r="N25" s="28">
        <v>0</v>
      </c>
      <c r="O25" s="51" t="s">
        <v>6</v>
      </c>
      <c r="P25" s="51" t="s">
        <v>6</v>
      </c>
      <c r="Q25" s="7">
        <v>0</v>
      </c>
      <c r="R25" s="19"/>
      <c r="S25" s="28">
        <v>0</v>
      </c>
      <c r="T25" s="51" t="s">
        <v>6</v>
      </c>
      <c r="U25" s="51" t="s">
        <v>6</v>
      </c>
      <c r="V25" s="7">
        <v>0</v>
      </c>
      <c r="W25" s="18"/>
      <c r="X25" s="27" t="s">
        <v>6</v>
      </c>
      <c r="Y25" s="50" t="s">
        <v>6</v>
      </c>
      <c r="Z25" s="50" t="s">
        <v>6</v>
      </c>
      <c r="AA25" s="6" t="s">
        <v>6</v>
      </c>
      <c r="AB25" s="49"/>
      <c r="AC25" s="2">
        <f t="shared" si="10"/>
        <v>0</v>
      </c>
      <c r="AE25" s="2">
        <f t="shared" si="0"/>
        <v>0</v>
      </c>
      <c r="AF25" s="49"/>
      <c r="AG25" s="2">
        <v>0</v>
      </c>
      <c r="AH25" s="49"/>
      <c r="AI25" s="2">
        <f t="shared" si="1"/>
        <v>12.067039106145252</v>
      </c>
      <c r="AK25" s="2">
        <f t="shared" si="2"/>
        <v>12.067039106145252</v>
      </c>
      <c r="AL25" s="49"/>
      <c r="AM25" s="2">
        <f t="shared" si="3"/>
        <v>27</v>
      </c>
      <c r="AN25" s="49"/>
      <c r="AO25" s="41">
        <f t="shared" si="12"/>
        <v>0</v>
      </c>
      <c r="AP25" s="18">
        <f t="shared" si="13"/>
        <v>10.5</v>
      </c>
      <c r="AQ25" s="18">
        <f t="shared" si="14"/>
        <v>10.5</v>
      </c>
      <c r="AR25" s="18">
        <f t="shared" si="4"/>
        <v>1.1999999999999999E-3</v>
      </c>
      <c r="AS25" s="18">
        <f t="shared" si="5"/>
        <v>0</v>
      </c>
      <c r="AT25" s="18">
        <f t="shared" si="6"/>
        <v>12.068239106145253</v>
      </c>
      <c r="AU25" s="18">
        <f t="shared" si="7"/>
        <v>27</v>
      </c>
      <c r="AV25" s="18">
        <f t="shared" si="8"/>
        <v>1.0499999999999999E-6</v>
      </c>
      <c r="AW25" s="39">
        <f t="shared" si="9"/>
        <v>26.999998949999998</v>
      </c>
    </row>
    <row r="26" spans="1:49" x14ac:dyDescent="0.25">
      <c r="A26" s="16">
        <v>20</v>
      </c>
      <c r="B26" s="31" t="s">
        <v>56</v>
      </c>
      <c r="C26" s="19"/>
      <c r="D26" s="10" t="s">
        <v>3</v>
      </c>
      <c r="E26" s="19"/>
      <c r="F26" s="28">
        <v>0</v>
      </c>
      <c r="G26" s="51">
        <v>0</v>
      </c>
      <c r="H26" s="51">
        <v>0</v>
      </c>
      <c r="I26" s="51">
        <v>0</v>
      </c>
      <c r="J26" s="7">
        <v>0</v>
      </c>
      <c r="K26" s="19"/>
      <c r="L26" s="10">
        <v>18</v>
      </c>
      <c r="M26" s="3"/>
      <c r="N26" s="28">
        <v>0</v>
      </c>
      <c r="O26" s="51" t="s">
        <v>6</v>
      </c>
      <c r="P26" s="51" t="s">
        <v>6</v>
      </c>
      <c r="Q26" s="7">
        <v>0</v>
      </c>
      <c r="R26" s="19"/>
      <c r="S26" s="28">
        <v>0</v>
      </c>
      <c r="T26" s="51" t="s">
        <v>6</v>
      </c>
      <c r="U26" s="51" t="s">
        <v>6</v>
      </c>
      <c r="V26" s="7">
        <v>0</v>
      </c>
      <c r="W26" s="19"/>
      <c r="X26" s="28" t="s">
        <v>6</v>
      </c>
      <c r="Y26" s="51" t="s">
        <v>6</v>
      </c>
      <c r="Z26" s="51" t="s">
        <v>3</v>
      </c>
      <c r="AA26" s="7" t="s">
        <v>6</v>
      </c>
      <c r="AB26" s="3"/>
      <c r="AC26" s="4">
        <f t="shared" si="10"/>
        <v>0</v>
      </c>
      <c r="AD26" s="3"/>
      <c r="AE26" s="4">
        <f t="shared" si="0"/>
        <v>0</v>
      </c>
      <c r="AF26" s="3"/>
      <c r="AG26" s="4">
        <v>0</v>
      </c>
      <c r="AH26" s="3"/>
      <c r="AI26" s="4">
        <f t="shared" si="1"/>
        <v>18.100558659217878</v>
      </c>
      <c r="AJ26" s="3"/>
      <c r="AK26" s="4">
        <f t="shared" si="2"/>
        <v>21.100558659217878</v>
      </c>
      <c r="AL26" s="3"/>
      <c r="AM26" s="4">
        <f t="shared" si="3"/>
        <v>23</v>
      </c>
      <c r="AN26" s="49"/>
      <c r="AO26" s="41">
        <f t="shared" si="12"/>
        <v>0</v>
      </c>
      <c r="AP26" s="18">
        <f t="shared" si="13"/>
        <v>10.5</v>
      </c>
      <c r="AQ26" s="18">
        <f t="shared" si="14"/>
        <v>10.5</v>
      </c>
      <c r="AR26" s="18">
        <f t="shared" si="4"/>
        <v>1.8E-3</v>
      </c>
      <c r="AS26" s="18">
        <f t="shared" si="5"/>
        <v>0</v>
      </c>
      <c r="AT26" s="18">
        <f t="shared" si="6"/>
        <v>21.102358659217877</v>
      </c>
      <c r="AU26" s="18">
        <f t="shared" si="7"/>
        <v>23</v>
      </c>
      <c r="AV26" s="18">
        <f t="shared" si="8"/>
        <v>1.0499999999999999E-6</v>
      </c>
      <c r="AW26" s="39">
        <f t="shared" si="9"/>
        <v>22.999998949999998</v>
      </c>
    </row>
    <row r="27" spans="1:49" x14ac:dyDescent="0.25">
      <c r="A27" s="15">
        <v>21</v>
      </c>
      <c r="B27" s="32" t="s">
        <v>64</v>
      </c>
      <c r="C27" s="18"/>
      <c r="D27" s="9" t="s">
        <v>6</v>
      </c>
      <c r="E27" s="18"/>
      <c r="F27" s="27">
        <v>0</v>
      </c>
      <c r="G27" s="50">
        <v>0</v>
      </c>
      <c r="H27" s="50">
        <v>0</v>
      </c>
      <c r="I27" s="50">
        <v>0</v>
      </c>
      <c r="J27" s="6">
        <v>0</v>
      </c>
      <c r="K27" s="18"/>
      <c r="L27" s="9">
        <v>4</v>
      </c>
      <c r="N27" s="28">
        <v>0</v>
      </c>
      <c r="O27" s="51" t="s">
        <v>6</v>
      </c>
      <c r="P27" s="51" t="s">
        <v>6</v>
      </c>
      <c r="Q27" s="7">
        <v>0</v>
      </c>
      <c r="R27" s="19"/>
      <c r="S27" s="28">
        <v>0</v>
      </c>
      <c r="T27" s="51" t="s">
        <v>6</v>
      </c>
      <c r="U27" s="51" t="s">
        <v>6</v>
      </c>
      <c r="V27" s="7">
        <v>0</v>
      </c>
      <c r="W27" s="18"/>
      <c r="X27" s="27" t="s">
        <v>6</v>
      </c>
      <c r="Y27" s="50" t="s">
        <v>6</v>
      </c>
      <c r="Z27" s="50" t="s">
        <v>6</v>
      </c>
      <c r="AA27" s="6" t="s">
        <v>6</v>
      </c>
      <c r="AB27" s="49"/>
      <c r="AC27" s="2">
        <f t="shared" si="10"/>
        <v>0</v>
      </c>
      <c r="AE27" s="2">
        <f t="shared" si="0"/>
        <v>0</v>
      </c>
      <c r="AF27" s="49"/>
      <c r="AG27" s="2">
        <v>0</v>
      </c>
      <c r="AH27" s="49"/>
      <c r="AI27" s="2">
        <f t="shared" si="1"/>
        <v>4.022346368715084</v>
      </c>
      <c r="AK27" s="2">
        <f t="shared" si="2"/>
        <v>4.022346368715084</v>
      </c>
      <c r="AL27" s="49"/>
      <c r="AM27" s="2">
        <f t="shared" si="3"/>
        <v>30</v>
      </c>
      <c r="AN27" s="49"/>
      <c r="AO27" s="41">
        <f t="shared" si="12"/>
        <v>0</v>
      </c>
      <c r="AP27" s="18">
        <f t="shared" si="13"/>
        <v>10.5</v>
      </c>
      <c r="AQ27" s="18">
        <f t="shared" si="14"/>
        <v>10.5</v>
      </c>
      <c r="AR27" s="18">
        <f t="shared" si="4"/>
        <v>4.0000000000000002E-4</v>
      </c>
      <c r="AS27" s="18">
        <f t="shared" si="5"/>
        <v>0</v>
      </c>
      <c r="AT27" s="18">
        <f t="shared" si="6"/>
        <v>4.022746368715084</v>
      </c>
      <c r="AU27" s="18">
        <f t="shared" si="7"/>
        <v>30</v>
      </c>
      <c r="AV27" s="18">
        <f t="shared" si="8"/>
        <v>1.0499999999999999E-6</v>
      </c>
      <c r="AW27" s="39">
        <f t="shared" si="9"/>
        <v>29.999998949999998</v>
      </c>
    </row>
    <row r="28" spans="1:49" x14ac:dyDescent="0.25">
      <c r="A28" s="16">
        <v>22</v>
      </c>
      <c r="B28" s="31" t="s">
        <v>55</v>
      </c>
      <c r="C28" s="19"/>
      <c r="D28" s="10" t="s">
        <v>3</v>
      </c>
      <c r="E28" s="19"/>
      <c r="F28" s="28">
        <v>0</v>
      </c>
      <c r="G28" s="51">
        <v>0</v>
      </c>
      <c r="H28" s="51">
        <v>0</v>
      </c>
      <c r="I28" s="51">
        <v>0</v>
      </c>
      <c r="J28" s="7">
        <v>0</v>
      </c>
      <c r="K28" s="19"/>
      <c r="L28" s="10">
        <v>12</v>
      </c>
      <c r="M28" s="3"/>
      <c r="N28" s="28">
        <v>0</v>
      </c>
      <c r="O28" s="51" t="s">
        <v>6</v>
      </c>
      <c r="P28" s="51" t="s">
        <v>6</v>
      </c>
      <c r="Q28" s="7">
        <v>0</v>
      </c>
      <c r="R28" s="19"/>
      <c r="S28" s="28">
        <v>0</v>
      </c>
      <c r="T28" s="51" t="s">
        <v>6</v>
      </c>
      <c r="U28" s="51" t="s">
        <v>6</v>
      </c>
      <c r="V28" s="7">
        <v>0</v>
      </c>
      <c r="W28" s="19"/>
      <c r="X28" s="28" t="s">
        <v>6</v>
      </c>
      <c r="Y28" s="51" t="s">
        <v>6</v>
      </c>
      <c r="Z28" s="51" t="s">
        <v>6</v>
      </c>
      <c r="AA28" s="7" t="s">
        <v>6</v>
      </c>
      <c r="AB28" s="3"/>
      <c r="AC28" s="4">
        <f t="shared" si="10"/>
        <v>0</v>
      </c>
      <c r="AD28" s="3"/>
      <c r="AE28" s="4">
        <f t="shared" si="0"/>
        <v>0</v>
      </c>
      <c r="AF28" s="3"/>
      <c r="AG28" s="4">
        <v>0</v>
      </c>
      <c r="AH28" s="3"/>
      <c r="AI28" s="4">
        <f t="shared" si="1"/>
        <v>12.067039106145252</v>
      </c>
      <c r="AJ28" s="3"/>
      <c r="AK28" s="4">
        <f t="shared" si="2"/>
        <v>15.067039106145252</v>
      </c>
      <c r="AL28" s="3"/>
      <c r="AM28" s="4">
        <f t="shared" si="3"/>
        <v>25</v>
      </c>
      <c r="AN28" s="49"/>
      <c r="AO28" s="41">
        <f t="shared" si="12"/>
        <v>0</v>
      </c>
      <c r="AP28" s="18">
        <f t="shared" si="13"/>
        <v>10.5</v>
      </c>
      <c r="AQ28" s="18">
        <f t="shared" si="14"/>
        <v>10.5</v>
      </c>
      <c r="AR28" s="18">
        <f t="shared" si="4"/>
        <v>1.1999999999999999E-3</v>
      </c>
      <c r="AS28" s="18">
        <f t="shared" si="5"/>
        <v>0</v>
      </c>
      <c r="AT28" s="18">
        <f t="shared" si="6"/>
        <v>15.068239106145253</v>
      </c>
      <c r="AU28" s="18">
        <f t="shared" si="7"/>
        <v>25</v>
      </c>
      <c r="AV28" s="18">
        <f t="shared" si="8"/>
        <v>1.0499999999999999E-6</v>
      </c>
      <c r="AW28" s="39">
        <f t="shared" si="9"/>
        <v>24.999998949999998</v>
      </c>
    </row>
    <row r="29" spans="1:49" x14ac:dyDescent="0.25">
      <c r="A29" s="15">
        <v>23</v>
      </c>
      <c r="B29" s="32" t="s">
        <v>58</v>
      </c>
      <c r="C29" s="18"/>
      <c r="D29" s="9" t="s">
        <v>3</v>
      </c>
      <c r="E29" s="18"/>
      <c r="F29" s="27">
        <v>0.5</v>
      </c>
      <c r="G29" s="50">
        <v>0.5</v>
      </c>
      <c r="H29" s="50">
        <v>0.5</v>
      </c>
      <c r="I29" s="50">
        <v>0.5</v>
      </c>
      <c r="J29" s="50">
        <v>2</v>
      </c>
      <c r="K29" s="18"/>
      <c r="L29" s="9">
        <v>14.25</v>
      </c>
      <c r="N29" s="27">
        <v>0</v>
      </c>
      <c r="O29" s="50" t="s">
        <v>6</v>
      </c>
      <c r="P29" s="50" t="s">
        <v>6</v>
      </c>
      <c r="Q29" s="6">
        <v>4.92</v>
      </c>
      <c r="R29" s="18"/>
      <c r="S29" s="27">
        <v>0</v>
      </c>
      <c r="T29" s="50" t="s">
        <v>6</v>
      </c>
      <c r="U29" s="50" t="s">
        <v>6</v>
      </c>
      <c r="V29" s="6">
        <v>37</v>
      </c>
      <c r="W29" s="18"/>
      <c r="X29" s="27" t="s">
        <v>6</v>
      </c>
      <c r="Y29" s="50" t="s">
        <v>6</v>
      </c>
      <c r="Z29" s="50" t="s">
        <v>3</v>
      </c>
      <c r="AA29" s="6" t="s">
        <v>6</v>
      </c>
      <c r="AB29" s="49"/>
      <c r="AC29" s="2">
        <f t="shared" si="10"/>
        <v>0</v>
      </c>
      <c r="AE29" s="2">
        <f t="shared" si="0"/>
        <v>4</v>
      </c>
      <c r="AF29" s="49"/>
      <c r="AG29" s="2">
        <f t="shared" si="11"/>
        <v>13.944000000000001</v>
      </c>
      <c r="AH29" s="49"/>
      <c r="AI29" s="2">
        <f t="shared" si="1"/>
        <v>14.329608938547485</v>
      </c>
      <c r="AK29" s="2">
        <f t="shared" si="2"/>
        <v>35.273608938547483</v>
      </c>
      <c r="AL29" s="49"/>
      <c r="AM29" s="2">
        <f t="shared" si="3"/>
        <v>19</v>
      </c>
      <c r="AN29" s="49"/>
      <c r="AO29" s="41">
        <f t="shared" si="12"/>
        <v>0</v>
      </c>
      <c r="AP29" s="18">
        <f t="shared" si="13"/>
        <v>13.944000000000001</v>
      </c>
      <c r="AQ29" s="18">
        <f t="shared" si="14"/>
        <v>5.6000000000000014</v>
      </c>
      <c r="AR29" s="18">
        <f t="shared" si="4"/>
        <v>1.4250000000000001E-3</v>
      </c>
      <c r="AS29" s="18">
        <f t="shared" si="5"/>
        <v>0</v>
      </c>
      <c r="AT29" s="18">
        <f t="shared" si="6"/>
        <v>35.27503393854748</v>
      </c>
      <c r="AU29" s="18">
        <f t="shared" si="7"/>
        <v>19</v>
      </c>
      <c r="AV29" s="18">
        <f t="shared" si="8"/>
        <v>5.6000000000000014E-7</v>
      </c>
      <c r="AW29" s="39">
        <f t="shared" si="9"/>
        <v>18.99999944</v>
      </c>
    </row>
    <row r="30" spans="1:49" x14ac:dyDescent="0.25">
      <c r="A30" s="16">
        <v>24</v>
      </c>
      <c r="B30" s="31" t="s">
        <v>58</v>
      </c>
      <c r="C30" s="19"/>
      <c r="D30" s="10" t="s">
        <v>3</v>
      </c>
      <c r="E30" s="19"/>
      <c r="F30" s="28">
        <v>0.5</v>
      </c>
      <c r="G30" s="51">
        <v>0</v>
      </c>
      <c r="H30" s="51">
        <v>0.5</v>
      </c>
      <c r="I30" s="51">
        <v>0.5</v>
      </c>
      <c r="J30" s="7">
        <v>2</v>
      </c>
      <c r="K30" s="19"/>
      <c r="L30" s="10">
        <v>17</v>
      </c>
      <c r="M30" s="3"/>
      <c r="N30" s="28">
        <v>0</v>
      </c>
      <c r="O30" s="51" t="s">
        <v>6</v>
      </c>
      <c r="P30" s="51" t="s">
        <v>6</v>
      </c>
      <c r="Q30" s="7">
        <v>16.25</v>
      </c>
      <c r="R30" s="19"/>
      <c r="S30" s="28">
        <v>0</v>
      </c>
      <c r="T30" s="51" t="s">
        <v>6</v>
      </c>
      <c r="U30" s="51" t="s">
        <v>6</v>
      </c>
      <c r="V30" s="7">
        <v>9.42</v>
      </c>
      <c r="W30" s="19"/>
      <c r="X30" s="28" t="s">
        <v>6</v>
      </c>
      <c r="Y30" s="51" t="s">
        <v>6</v>
      </c>
      <c r="Z30" s="51" t="s">
        <v>3</v>
      </c>
      <c r="AA30" s="7" t="s">
        <v>6</v>
      </c>
      <c r="AB30" s="3"/>
      <c r="AC30" s="4">
        <f t="shared" si="10"/>
        <v>0</v>
      </c>
      <c r="AD30" s="3"/>
      <c r="AE30" s="4">
        <f t="shared" si="0"/>
        <v>3.5</v>
      </c>
      <c r="AF30" s="3"/>
      <c r="AG30" s="4">
        <f t="shared" si="11"/>
        <v>20.125</v>
      </c>
      <c r="AH30" s="3"/>
      <c r="AI30" s="4">
        <f t="shared" si="1"/>
        <v>17.094972067039105</v>
      </c>
      <c r="AJ30" s="3"/>
      <c r="AK30" s="4">
        <f t="shared" si="2"/>
        <v>43.719972067039109</v>
      </c>
      <c r="AL30" s="3"/>
      <c r="AM30" s="4">
        <f t="shared" si="3"/>
        <v>16</v>
      </c>
      <c r="AN30" s="49"/>
      <c r="AO30" s="41">
        <f t="shared" si="12"/>
        <v>0</v>
      </c>
      <c r="AP30" s="18">
        <f t="shared" si="13"/>
        <v>20.125</v>
      </c>
      <c r="AQ30" s="18">
        <f t="shared" si="14"/>
        <v>17.094000000000001</v>
      </c>
      <c r="AR30" s="18">
        <f t="shared" si="4"/>
        <v>1.6999999999999999E-3</v>
      </c>
      <c r="AS30" s="18">
        <f t="shared" si="5"/>
        <v>0</v>
      </c>
      <c r="AT30" s="18">
        <f t="shared" si="6"/>
        <v>43.721672067039108</v>
      </c>
      <c r="AU30" s="18">
        <f t="shared" si="7"/>
        <v>16</v>
      </c>
      <c r="AV30" s="18">
        <f t="shared" si="8"/>
        <v>1.7094000000000001E-6</v>
      </c>
      <c r="AW30" s="39">
        <f t="shared" si="9"/>
        <v>15.999998290600001</v>
      </c>
    </row>
    <row r="31" spans="1:49" x14ac:dyDescent="0.25">
      <c r="A31" s="15">
        <v>25</v>
      </c>
      <c r="B31" s="32" t="s">
        <v>59</v>
      </c>
      <c r="C31" s="18"/>
      <c r="D31" s="9" t="s">
        <v>3</v>
      </c>
      <c r="E31" s="18"/>
      <c r="F31" s="27">
        <v>2</v>
      </c>
      <c r="G31" s="50">
        <v>2</v>
      </c>
      <c r="H31" s="50">
        <v>2</v>
      </c>
      <c r="I31" s="50">
        <v>2</v>
      </c>
      <c r="J31" s="6">
        <v>2</v>
      </c>
      <c r="K31" s="18"/>
      <c r="L31" s="9">
        <v>23</v>
      </c>
      <c r="N31" s="28">
        <v>0</v>
      </c>
      <c r="O31" s="51" t="s">
        <v>6</v>
      </c>
      <c r="P31" s="51" t="s">
        <v>6</v>
      </c>
      <c r="Q31" s="7">
        <v>0</v>
      </c>
      <c r="R31" s="19"/>
      <c r="S31" s="28">
        <v>0</v>
      </c>
      <c r="T31" s="51" t="s">
        <v>6</v>
      </c>
      <c r="U31" s="51" t="s">
        <v>6</v>
      </c>
      <c r="V31" s="7">
        <v>0</v>
      </c>
      <c r="W31" s="18"/>
      <c r="X31" s="27" t="s">
        <v>6</v>
      </c>
      <c r="Y31" s="50" t="s">
        <v>6</v>
      </c>
      <c r="Z31" s="50" t="s">
        <v>6</v>
      </c>
      <c r="AA31" s="6" t="s">
        <v>6</v>
      </c>
      <c r="AB31" s="49"/>
      <c r="AC31" s="2">
        <f t="shared" si="10"/>
        <v>0</v>
      </c>
      <c r="AE31" s="2">
        <f t="shared" si="0"/>
        <v>10</v>
      </c>
      <c r="AF31" s="49"/>
      <c r="AG31" s="2">
        <v>0</v>
      </c>
      <c r="AH31" s="49"/>
      <c r="AI31" s="2">
        <f t="shared" si="1"/>
        <v>23.128491620111731</v>
      </c>
      <c r="AK31" s="2">
        <f t="shared" si="2"/>
        <v>36.128491620111731</v>
      </c>
      <c r="AL31" s="49"/>
      <c r="AM31" s="2">
        <f t="shared" si="3"/>
        <v>18</v>
      </c>
      <c r="AN31" s="49"/>
      <c r="AO31" s="41">
        <f t="shared" si="12"/>
        <v>0</v>
      </c>
      <c r="AP31" s="18">
        <f t="shared" si="13"/>
        <v>10.5</v>
      </c>
      <c r="AQ31" s="18">
        <f t="shared" si="14"/>
        <v>10.5</v>
      </c>
      <c r="AR31" s="18">
        <f t="shared" si="4"/>
        <v>2.3E-3</v>
      </c>
      <c r="AS31" s="18">
        <f t="shared" si="5"/>
        <v>0</v>
      </c>
      <c r="AT31" s="18">
        <f t="shared" si="6"/>
        <v>36.130791620111729</v>
      </c>
      <c r="AU31" s="18">
        <f t="shared" si="7"/>
        <v>18</v>
      </c>
      <c r="AV31" s="18">
        <f t="shared" si="8"/>
        <v>1.0499999999999999E-6</v>
      </c>
      <c r="AW31" s="39">
        <f t="shared" si="9"/>
        <v>17.999998949999998</v>
      </c>
    </row>
    <row r="32" spans="1:49" x14ac:dyDescent="0.25">
      <c r="A32" s="16">
        <v>26</v>
      </c>
      <c r="B32" s="31" t="s">
        <v>53</v>
      </c>
      <c r="C32" s="19"/>
      <c r="D32" s="10" t="s">
        <v>3</v>
      </c>
      <c r="E32" s="19"/>
      <c r="F32" s="28">
        <v>2</v>
      </c>
      <c r="G32" s="51">
        <v>2</v>
      </c>
      <c r="H32" s="51">
        <v>2</v>
      </c>
      <c r="I32" s="51">
        <v>2</v>
      </c>
      <c r="J32" s="7">
        <v>2</v>
      </c>
      <c r="K32" s="19"/>
      <c r="L32" s="10">
        <v>11</v>
      </c>
      <c r="M32" s="3"/>
      <c r="N32" s="28">
        <v>0</v>
      </c>
      <c r="O32" s="51" t="s">
        <v>6</v>
      </c>
      <c r="P32" s="51" t="s">
        <v>6</v>
      </c>
      <c r="Q32" s="7">
        <v>0</v>
      </c>
      <c r="R32" s="19"/>
      <c r="S32" s="28">
        <v>0</v>
      </c>
      <c r="T32" s="51" t="s">
        <v>6</v>
      </c>
      <c r="U32" s="51" t="s">
        <v>6</v>
      </c>
      <c r="V32" s="7">
        <v>0</v>
      </c>
      <c r="W32" s="19"/>
      <c r="X32" s="28" t="s">
        <v>6</v>
      </c>
      <c r="Y32" s="51" t="s">
        <v>6</v>
      </c>
      <c r="Z32" s="51" t="s">
        <v>6</v>
      </c>
      <c r="AA32" s="7" t="s">
        <v>6</v>
      </c>
      <c r="AB32" s="3"/>
      <c r="AC32" s="4">
        <f t="shared" si="10"/>
        <v>0</v>
      </c>
      <c r="AD32" s="3"/>
      <c r="AE32" s="4">
        <f t="shared" si="0"/>
        <v>10</v>
      </c>
      <c r="AF32" s="3"/>
      <c r="AG32" s="4">
        <v>0</v>
      </c>
      <c r="AH32" s="3"/>
      <c r="AI32" s="4">
        <f t="shared" si="1"/>
        <v>11.061452513966481</v>
      </c>
      <c r="AJ32" s="3"/>
      <c r="AK32" s="4">
        <f t="shared" si="2"/>
        <v>24.061452513966479</v>
      </c>
      <c r="AL32" s="3"/>
      <c r="AM32" s="4">
        <f t="shared" si="3"/>
        <v>22</v>
      </c>
      <c r="AN32" s="49"/>
      <c r="AO32" s="41">
        <f t="shared" si="12"/>
        <v>0</v>
      </c>
      <c r="AP32" s="18">
        <f t="shared" si="13"/>
        <v>10.5</v>
      </c>
      <c r="AQ32" s="18">
        <f t="shared" si="14"/>
        <v>10.5</v>
      </c>
      <c r="AR32" s="18">
        <f t="shared" si="4"/>
        <v>1.1000000000000001E-3</v>
      </c>
      <c r="AS32" s="18">
        <f t="shared" si="5"/>
        <v>0</v>
      </c>
      <c r="AT32" s="18">
        <f t="shared" si="6"/>
        <v>24.06255251396648</v>
      </c>
      <c r="AU32" s="18">
        <f t="shared" si="7"/>
        <v>22</v>
      </c>
      <c r="AV32" s="18">
        <f t="shared" si="8"/>
        <v>1.0499999999999999E-6</v>
      </c>
      <c r="AW32" s="39">
        <f t="shared" si="9"/>
        <v>21.999998949999998</v>
      </c>
    </row>
    <row r="33" spans="1:49" x14ac:dyDescent="0.25">
      <c r="A33" s="15">
        <v>27</v>
      </c>
      <c r="B33" s="32" t="s">
        <v>54</v>
      </c>
      <c r="C33" s="18"/>
      <c r="D33" s="9" t="s">
        <v>3</v>
      </c>
      <c r="E33" s="18"/>
      <c r="F33" s="27">
        <v>2</v>
      </c>
      <c r="G33" s="50">
        <v>2</v>
      </c>
      <c r="H33" s="50">
        <v>2</v>
      </c>
      <c r="I33" s="50">
        <v>2</v>
      </c>
      <c r="J33" s="6">
        <v>2</v>
      </c>
      <c r="K33" s="18"/>
      <c r="L33" s="72">
        <v>25.25</v>
      </c>
      <c r="N33" s="27">
        <v>13</v>
      </c>
      <c r="O33" s="50" t="s">
        <v>6</v>
      </c>
      <c r="P33" s="50" t="s">
        <v>6</v>
      </c>
      <c r="Q33" s="6">
        <v>11.24</v>
      </c>
      <c r="R33" s="18"/>
      <c r="S33" s="27">
        <v>14</v>
      </c>
      <c r="T33" s="50" t="s">
        <v>6</v>
      </c>
      <c r="U33" s="50" t="s">
        <v>6</v>
      </c>
      <c r="V33" s="6">
        <v>12.29</v>
      </c>
      <c r="W33" s="18"/>
      <c r="X33" s="27" t="s">
        <v>6</v>
      </c>
      <c r="Y33" s="50" t="s">
        <v>6</v>
      </c>
      <c r="Z33" s="50" t="s">
        <v>6</v>
      </c>
      <c r="AA33" s="6" t="s">
        <v>6</v>
      </c>
      <c r="AB33" s="49"/>
      <c r="AC33" s="2">
        <f t="shared" si="10"/>
        <v>18.375</v>
      </c>
      <c r="AE33" s="2">
        <f t="shared" si="0"/>
        <v>10</v>
      </c>
      <c r="AF33" s="49"/>
      <c r="AG33" s="2">
        <f t="shared" si="11"/>
        <v>19.102999999999998</v>
      </c>
      <c r="AH33" s="49"/>
      <c r="AI33" s="2">
        <f t="shared" si="1"/>
        <v>25.391061452513966</v>
      </c>
      <c r="AK33" s="2">
        <f t="shared" si="2"/>
        <v>75.869061452513961</v>
      </c>
      <c r="AL33" s="49"/>
      <c r="AM33" s="2">
        <f t="shared" si="3"/>
        <v>9</v>
      </c>
      <c r="AN33" s="49"/>
      <c r="AO33" s="41">
        <f t="shared" si="12"/>
        <v>14</v>
      </c>
      <c r="AP33" s="18">
        <f t="shared" si="13"/>
        <v>18.368000000000002</v>
      </c>
      <c r="AQ33" s="18">
        <f t="shared" si="14"/>
        <v>19.102999999999998</v>
      </c>
      <c r="AR33" s="18">
        <f t="shared" si="4"/>
        <v>2.5249999999999999E-3</v>
      </c>
      <c r="AS33" s="18">
        <f t="shared" si="5"/>
        <v>1.8374999999999999E-7</v>
      </c>
      <c r="AT33" s="18">
        <f t="shared" si="6"/>
        <v>75.871586636263956</v>
      </c>
      <c r="AU33" s="18">
        <f t="shared" si="7"/>
        <v>9</v>
      </c>
      <c r="AV33" s="18">
        <f t="shared" si="8"/>
        <v>1.8368000000000001E-6</v>
      </c>
      <c r="AW33" s="39">
        <f t="shared" si="9"/>
        <v>8.9999981632000008</v>
      </c>
    </row>
    <row r="34" spans="1:49" x14ac:dyDescent="0.25">
      <c r="A34" s="16">
        <v>28</v>
      </c>
      <c r="B34" s="31" t="s">
        <v>66</v>
      </c>
      <c r="C34" s="19"/>
      <c r="D34" s="10" t="s">
        <v>3</v>
      </c>
      <c r="E34" s="19"/>
      <c r="F34" s="28">
        <v>2</v>
      </c>
      <c r="G34" s="51">
        <v>0</v>
      </c>
      <c r="H34" s="51">
        <v>2</v>
      </c>
      <c r="I34" s="51">
        <v>2</v>
      </c>
      <c r="J34" s="7">
        <v>2</v>
      </c>
      <c r="K34" s="19"/>
      <c r="L34" s="10">
        <v>42.75</v>
      </c>
      <c r="M34" s="3"/>
      <c r="N34" s="28">
        <v>11</v>
      </c>
      <c r="O34" s="51" t="s">
        <v>6</v>
      </c>
      <c r="P34" s="51" t="s">
        <v>6</v>
      </c>
      <c r="Q34" s="7">
        <v>7.5</v>
      </c>
      <c r="R34" s="19"/>
      <c r="S34" s="28"/>
      <c r="T34" s="51"/>
      <c r="U34" s="51"/>
      <c r="V34" s="7"/>
      <c r="W34" s="19"/>
      <c r="X34" s="28" t="s">
        <v>6</v>
      </c>
      <c r="Y34" s="51" t="s">
        <v>6</v>
      </c>
      <c r="Z34" s="51" t="s">
        <v>6</v>
      </c>
      <c r="AA34" s="7" t="s">
        <v>6</v>
      </c>
      <c r="AB34" s="3"/>
      <c r="AC34" s="4">
        <f t="shared" si="10"/>
        <v>14.4375</v>
      </c>
      <c r="AD34" s="3"/>
      <c r="AE34" s="4">
        <f t="shared" si="0"/>
        <v>8</v>
      </c>
      <c r="AF34" s="3"/>
      <c r="AG34" s="4">
        <f t="shared" si="11"/>
        <v>15.75</v>
      </c>
      <c r="AH34" s="3"/>
      <c r="AI34" s="4">
        <f t="shared" si="1"/>
        <v>42.988826815642462</v>
      </c>
      <c r="AJ34" s="3"/>
      <c r="AK34" s="4">
        <f t="shared" si="2"/>
        <v>84.176326815642454</v>
      </c>
      <c r="AL34" s="3"/>
      <c r="AM34" s="4">
        <f t="shared" si="3"/>
        <v>2</v>
      </c>
      <c r="AN34" s="49"/>
      <c r="AO34" s="41">
        <f t="shared" si="12"/>
        <v>11</v>
      </c>
      <c r="AP34" s="18">
        <f t="shared" si="13"/>
        <v>15.75</v>
      </c>
      <c r="AQ34" s="18" t="str">
        <f t="shared" si="14"/>
        <v/>
      </c>
      <c r="AR34" s="18">
        <f t="shared" si="4"/>
        <v>4.2750000000000002E-3</v>
      </c>
      <c r="AS34" s="18">
        <f t="shared" si="5"/>
        <v>1.4437499999999999E-7</v>
      </c>
      <c r="AT34" s="18">
        <f t="shared" si="6"/>
        <v>84.180601960017455</v>
      </c>
      <c r="AU34" s="18">
        <f t="shared" si="7"/>
        <v>2</v>
      </c>
      <c r="AV34" s="18">
        <f t="shared" si="8"/>
        <v>0</v>
      </c>
      <c r="AW34" s="39">
        <f t="shared" si="9"/>
        <v>2</v>
      </c>
    </row>
    <row r="35" spans="1:49" x14ac:dyDescent="0.25">
      <c r="A35" s="15">
        <v>29</v>
      </c>
      <c r="B35" s="32" t="s">
        <v>44</v>
      </c>
      <c r="C35" s="18"/>
      <c r="D35" s="9" t="s">
        <v>3</v>
      </c>
      <c r="E35" s="18"/>
      <c r="F35" s="27">
        <v>0</v>
      </c>
      <c r="G35" s="50">
        <v>0</v>
      </c>
      <c r="H35" s="50">
        <v>0</v>
      </c>
      <c r="I35" s="50">
        <v>0</v>
      </c>
      <c r="J35" s="6">
        <v>0</v>
      </c>
      <c r="K35" s="18"/>
      <c r="L35" s="9">
        <v>11</v>
      </c>
      <c r="N35" s="28">
        <v>0</v>
      </c>
      <c r="O35" s="51" t="s">
        <v>6</v>
      </c>
      <c r="P35" s="51" t="s">
        <v>6</v>
      </c>
      <c r="Q35" s="7">
        <v>0</v>
      </c>
      <c r="R35" s="19"/>
      <c r="S35" s="28">
        <v>0</v>
      </c>
      <c r="T35" s="51" t="s">
        <v>6</v>
      </c>
      <c r="U35" s="51" t="s">
        <v>6</v>
      </c>
      <c r="V35" s="7">
        <v>0</v>
      </c>
      <c r="W35" s="18"/>
      <c r="X35" s="27" t="s">
        <v>6</v>
      </c>
      <c r="Y35" s="50" t="s">
        <v>6</v>
      </c>
      <c r="Z35" s="50" t="s">
        <v>6</v>
      </c>
      <c r="AA35" s="6" t="s">
        <v>6</v>
      </c>
      <c r="AB35" s="49"/>
      <c r="AC35" s="2">
        <f t="shared" si="10"/>
        <v>0</v>
      </c>
      <c r="AE35" s="2">
        <f t="shared" si="0"/>
        <v>0</v>
      </c>
      <c r="AF35" s="49"/>
      <c r="AG35" s="2">
        <v>0</v>
      </c>
      <c r="AH35" s="49"/>
      <c r="AI35" s="2">
        <f t="shared" si="1"/>
        <v>11.061452513966481</v>
      </c>
      <c r="AK35" s="2">
        <f t="shared" si="2"/>
        <v>14.061452513966481</v>
      </c>
      <c r="AL35" s="49"/>
      <c r="AM35" s="2">
        <f t="shared" si="3"/>
        <v>26</v>
      </c>
      <c r="AN35" s="49"/>
      <c r="AO35" s="41">
        <f t="shared" si="12"/>
        <v>0</v>
      </c>
      <c r="AP35" s="18">
        <f t="shared" si="13"/>
        <v>10.5</v>
      </c>
      <c r="AQ35" s="18">
        <f t="shared" si="14"/>
        <v>10.5</v>
      </c>
      <c r="AR35" s="18">
        <f t="shared" si="4"/>
        <v>1.1000000000000001E-3</v>
      </c>
      <c r="AS35" s="18">
        <f t="shared" si="5"/>
        <v>0</v>
      </c>
      <c r="AT35" s="18">
        <f t="shared" si="6"/>
        <v>14.06255251396648</v>
      </c>
      <c r="AU35" s="18">
        <f t="shared" si="7"/>
        <v>26</v>
      </c>
      <c r="AV35" s="18">
        <f t="shared" si="8"/>
        <v>1.0499999999999999E-6</v>
      </c>
      <c r="AW35" s="39">
        <f t="shared" si="9"/>
        <v>25.999998949999998</v>
      </c>
    </row>
    <row r="36" spans="1:49" x14ac:dyDescent="0.25">
      <c r="A36" s="16">
        <v>30</v>
      </c>
      <c r="B36" s="31"/>
      <c r="C36" s="19"/>
      <c r="D36" s="10"/>
      <c r="E36" s="19"/>
      <c r="F36" s="28"/>
      <c r="G36" s="51"/>
      <c r="H36" s="51"/>
      <c r="I36" s="51"/>
      <c r="J36" s="7"/>
      <c r="K36" s="19"/>
      <c r="L36" s="10"/>
      <c r="M36" s="3"/>
      <c r="N36" s="28"/>
      <c r="O36" s="51"/>
      <c r="P36" s="51"/>
      <c r="Q36" s="7"/>
      <c r="R36" s="19"/>
      <c r="S36" s="28"/>
      <c r="T36" s="51"/>
      <c r="U36" s="51"/>
      <c r="V36" s="7"/>
      <c r="W36" s="19"/>
      <c r="X36" s="28"/>
      <c r="Y36" s="51"/>
      <c r="Z36" s="51"/>
      <c r="AA36" s="7"/>
      <c r="AB36" s="3"/>
      <c r="AC36" s="4" t="str">
        <f t="shared" si="10"/>
        <v/>
      </c>
      <c r="AD36" s="3"/>
      <c r="AE36" s="4" t="str">
        <f t="shared" si="0"/>
        <v/>
      </c>
      <c r="AF36" s="3"/>
      <c r="AG36" s="4" t="str">
        <f t="shared" si="11"/>
        <v/>
      </c>
      <c r="AH36" s="3"/>
      <c r="AI36" s="4" t="str">
        <f t="shared" si="1"/>
        <v/>
      </c>
      <c r="AJ36" s="3"/>
      <c r="AK36" s="4" t="str">
        <f t="shared" si="2"/>
        <v/>
      </c>
      <c r="AL36" s="3"/>
      <c r="AM36" s="4" t="str">
        <f t="shared" si="3"/>
        <v>-</v>
      </c>
      <c r="AN36" s="49"/>
      <c r="AO36" s="41">
        <f t="shared" si="12"/>
        <v>0</v>
      </c>
      <c r="AP36" s="18" t="str">
        <f t="shared" si="13"/>
        <v/>
      </c>
      <c r="AQ36" s="18" t="str">
        <f t="shared" si="14"/>
        <v/>
      </c>
      <c r="AR36" s="18">
        <f t="shared" si="4"/>
        <v>0</v>
      </c>
      <c r="AS36" s="18">
        <f t="shared" si="5"/>
        <v>0</v>
      </c>
      <c r="AT36" s="18" t="str">
        <f t="shared" si="6"/>
        <v/>
      </c>
      <c r="AU36" s="18" t="str">
        <f t="shared" si="7"/>
        <v/>
      </c>
      <c r="AV36" s="18">
        <f t="shared" si="8"/>
        <v>0</v>
      </c>
      <c r="AW36" s="39" t="str">
        <f t="shared" si="9"/>
        <v/>
      </c>
    </row>
    <row r="37" spans="1:49" x14ac:dyDescent="0.25">
      <c r="A37" s="15">
        <v>31</v>
      </c>
      <c r="B37" s="32" t="s">
        <v>57</v>
      </c>
      <c r="C37" s="18"/>
      <c r="D37" s="9" t="s">
        <v>3</v>
      </c>
      <c r="E37" s="18"/>
      <c r="F37" s="27">
        <v>2</v>
      </c>
      <c r="G37" s="50">
        <v>2</v>
      </c>
      <c r="H37" s="50">
        <v>2</v>
      </c>
      <c r="I37" s="50">
        <v>2</v>
      </c>
      <c r="J37" s="6">
        <v>2</v>
      </c>
      <c r="K37" s="18"/>
      <c r="L37" s="9">
        <v>26</v>
      </c>
      <c r="N37" s="27">
        <v>16</v>
      </c>
      <c r="O37" s="50" t="s">
        <v>6</v>
      </c>
      <c r="P37" s="50" t="s">
        <v>6</v>
      </c>
      <c r="Q37" s="6">
        <v>4.88</v>
      </c>
      <c r="R37" s="18"/>
      <c r="S37" s="27"/>
      <c r="T37" s="50"/>
      <c r="U37" s="50"/>
      <c r="V37" s="6"/>
      <c r="W37" s="18"/>
      <c r="X37" s="27" t="s">
        <v>6</v>
      </c>
      <c r="Y37" s="50" t="s">
        <v>6</v>
      </c>
      <c r="Z37" s="50" t="s">
        <v>6</v>
      </c>
      <c r="AA37" s="6" t="s">
        <v>6</v>
      </c>
      <c r="AB37" s="49"/>
      <c r="AC37" s="2">
        <f t="shared" si="10"/>
        <v>21</v>
      </c>
      <c r="AE37" s="2">
        <f t="shared" si="0"/>
        <v>10</v>
      </c>
      <c r="AF37" s="49"/>
      <c r="AG37" s="2">
        <f t="shared" si="11"/>
        <v>13.916</v>
      </c>
      <c r="AH37" s="49"/>
      <c r="AI37" s="2">
        <f t="shared" si="1"/>
        <v>26.145251396648046</v>
      </c>
      <c r="AK37" s="2">
        <f t="shared" si="2"/>
        <v>74.061251396648046</v>
      </c>
      <c r="AL37" s="49"/>
      <c r="AM37" s="2">
        <f t="shared" si="3"/>
        <v>10</v>
      </c>
      <c r="AN37" s="49"/>
      <c r="AO37" s="41">
        <f t="shared" si="12"/>
        <v>16</v>
      </c>
      <c r="AP37" s="18">
        <f t="shared" si="13"/>
        <v>13.916</v>
      </c>
      <c r="AQ37" s="18" t="str">
        <f t="shared" si="14"/>
        <v/>
      </c>
      <c r="AR37" s="18">
        <f t="shared" si="4"/>
        <v>2.5999999999999999E-3</v>
      </c>
      <c r="AS37" s="18">
        <f t="shared" si="5"/>
        <v>2.1E-7</v>
      </c>
      <c r="AT37" s="18">
        <f t="shared" si="6"/>
        <v>74.063851606648043</v>
      </c>
      <c r="AU37" s="18">
        <f t="shared" si="7"/>
        <v>10</v>
      </c>
      <c r="AV37" s="18">
        <f t="shared" si="8"/>
        <v>0</v>
      </c>
      <c r="AW37" s="39">
        <f t="shared" si="9"/>
        <v>10</v>
      </c>
    </row>
    <row r="38" spans="1:49" x14ac:dyDescent="0.25">
      <c r="A38" s="16">
        <v>32</v>
      </c>
      <c r="B38" s="73"/>
      <c r="C38" s="19"/>
      <c r="D38" s="10"/>
      <c r="E38" s="19"/>
      <c r="F38" s="28"/>
      <c r="G38" s="51"/>
      <c r="H38" s="51"/>
      <c r="I38" s="51"/>
      <c r="J38" s="7"/>
      <c r="K38" s="19"/>
      <c r="L38" s="10"/>
      <c r="M38" s="3"/>
      <c r="N38" s="28"/>
      <c r="O38" s="51"/>
      <c r="P38" s="51"/>
      <c r="Q38" s="7"/>
      <c r="R38" s="19"/>
      <c r="S38" s="28"/>
      <c r="T38" s="51"/>
      <c r="U38" s="51"/>
      <c r="V38" s="7"/>
      <c r="W38" s="19"/>
      <c r="X38" s="28"/>
      <c r="Y38" s="51"/>
      <c r="Z38" s="51"/>
      <c r="AA38" s="7"/>
      <c r="AB38" s="3"/>
      <c r="AC38" s="4" t="str">
        <f t="shared" si="10"/>
        <v/>
      </c>
      <c r="AD38" s="3"/>
      <c r="AE38" s="4" t="str">
        <f t="shared" si="0"/>
        <v/>
      </c>
      <c r="AF38" s="3"/>
      <c r="AG38" s="4" t="str">
        <f t="shared" si="11"/>
        <v/>
      </c>
      <c r="AH38" s="3"/>
      <c r="AI38" s="4" t="str">
        <f t="shared" si="1"/>
        <v/>
      </c>
      <c r="AJ38" s="3"/>
      <c r="AK38" s="4" t="str">
        <f t="shared" si="2"/>
        <v/>
      </c>
      <c r="AL38" s="3"/>
      <c r="AM38" s="4" t="str">
        <f t="shared" si="3"/>
        <v>-</v>
      </c>
      <c r="AN38" s="49"/>
      <c r="AO38" s="41">
        <f t="shared" si="12"/>
        <v>0</v>
      </c>
      <c r="AP38" s="18" t="str">
        <f t="shared" si="13"/>
        <v/>
      </c>
      <c r="AQ38" s="18" t="str">
        <f t="shared" si="14"/>
        <v/>
      </c>
      <c r="AR38" s="18">
        <f t="shared" si="4"/>
        <v>0</v>
      </c>
      <c r="AS38" s="18">
        <f t="shared" si="5"/>
        <v>0</v>
      </c>
      <c r="AT38" s="18" t="str">
        <f t="shared" si="6"/>
        <v/>
      </c>
      <c r="AU38" s="18" t="str">
        <f t="shared" si="7"/>
        <v/>
      </c>
      <c r="AV38" s="18">
        <f t="shared" si="8"/>
        <v>0</v>
      </c>
      <c r="AW38" s="39" t="str">
        <f t="shared" si="9"/>
        <v/>
      </c>
    </row>
    <row r="39" spans="1:49" x14ac:dyDescent="0.25">
      <c r="A39" s="15">
        <v>33</v>
      </c>
      <c r="B39" s="32" t="s">
        <v>67</v>
      </c>
      <c r="C39" s="18"/>
      <c r="D39" s="9" t="s">
        <v>3</v>
      </c>
      <c r="E39" s="18"/>
      <c r="F39" s="27">
        <v>2</v>
      </c>
      <c r="G39" s="50">
        <v>0</v>
      </c>
      <c r="H39" s="50">
        <v>2</v>
      </c>
      <c r="I39" s="50">
        <v>2</v>
      </c>
      <c r="J39" s="6">
        <v>0</v>
      </c>
      <c r="K39" s="18"/>
      <c r="L39" s="9">
        <v>37.25</v>
      </c>
      <c r="N39" s="27">
        <v>16</v>
      </c>
      <c r="O39" s="50" t="s">
        <v>6</v>
      </c>
      <c r="P39" s="50" t="s">
        <v>6</v>
      </c>
      <c r="Q39" s="6">
        <v>8.4</v>
      </c>
      <c r="R39" s="18"/>
      <c r="S39" s="27">
        <v>16</v>
      </c>
      <c r="T39" s="50" t="s">
        <v>6</v>
      </c>
      <c r="U39" s="50" t="s">
        <v>6</v>
      </c>
      <c r="V39" s="6">
        <v>7.61</v>
      </c>
      <c r="W39" s="18"/>
      <c r="X39" s="27" t="s">
        <v>6</v>
      </c>
      <c r="Y39" s="50" t="s">
        <v>6</v>
      </c>
      <c r="Z39" s="50" t="s">
        <v>3</v>
      </c>
      <c r="AA39" s="6" t="s">
        <v>6</v>
      </c>
      <c r="AB39" s="49"/>
      <c r="AC39" s="2">
        <f t="shared" si="10"/>
        <v>14.7</v>
      </c>
      <c r="AE39" s="2">
        <f t="shared" ref="AE39:AE66" si="15">IF(OR(F39="",G39="",H39="",I39="",J39=""),"",SUM(F39:J39))</f>
        <v>6</v>
      </c>
      <c r="AF39" s="49"/>
      <c r="AG39" s="2">
        <f t="shared" si="11"/>
        <v>16.380000000000003</v>
      </c>
      <c r="AH39" s="49"/>
      <c r="AI39" s="2">
        <f t="shared" ref="AI39:AI66" si="16">IF(OR($AI$4="",ISBLANK(L39)),"",45*L39/$AI$4)</f>
        <v>37.458100558659218</v>
      </c>
      <c r="AK39" s="2">
        <f t="shared" ref="AK39:AK66" si="17">IF(OR(AI39="",AC39="",AG39="",AE39=""),"",AC39+AG39+AI39+AE39+IF(D39=AR$2,3,0))</f>
        <v>77.538100558659224</v>
      </c>
      <c r="AL39" s="49"/>
      <c r="AM39" s="2">
        <f t="shared" ref="AM39:AM66" si="18">IF(AK39="","-",RANK(AW39,$AW$7:$AW$66,1))</f>
        <v>6</v>
      </c>
      <c r="AN39" s="49"/>
      <c r="AO39" s="41">
        <f t="shared" si="12"/>
        <v>11.2</v>
      </c>
      <c r="AP39" s="18">
        <f t="shared" si="13"/>
        <v>16.380000000000003</v>
      </c>
      <c r="AQ39" s="18">
        <f t="shared" si="14"/>
        <v>15.827000000000002</v>
      </c>
      <c r="AR39" s="18">
        <f t="shared" ref="AR39:AR66" si="19">IF(L39="",0,L39/10000)</f>
        <v>3.725E-3</v>
      </c>
      <c r="AS39" s="18">
        <f t="shared" ref="AS39:AS66" si="20">IF(AC39="",0,AC39/100000000)</f>
        <v>1.4700000000000001E-7</v>
      </c>
      <c r="AT39" s="18">
        <f t="shared" ref="AT39:AT66" si="21">IF(AK39="","",AK39+SUM(AR39:AS39))</f>
        <v>77.541825705659221</v>
      </c>
      <c r="AU39" s="18">
        <f t="shared" ref="AU39:AU66" si="22">IF(AK39="","",RANK(AT39,$AT$7:$AT$66))</f>
        <v>6</v>
      </c>
      <c r="AV39" s="18">
        <f t="shared" ref="AV39:AV66" si="23">IF(OR(AG39="",AP39="",AQ39=""),0,MIN(AP39:AQ39)/10000000)</f>
        <v>1.5827000000000001E-6</v>
      </c>
      <c r="AW39" s="39">
        <f t="shared" ref="AW39:AW66" si="24">IF(AK39="","",AU39-AV39)</f>
        <v>5.9999984172999996</v>
      </c>
    </row>
    <row r="40" spans="1:49" x14ac:dyDescent="0.25">
      <c r="A40" s="16">
        <v>34</v>
      </c>
      <c r="B40" s="73"/>
      <c r="C40" s="19"/>
      <c r="D40" s="10"/>
      <c r="E40" s="19"/>
      <c r="F40" s="28"/>
      <c r="G40" s="51"/>
      <c r="H40" s="51"/>
      <c r="I40" s="51"/>
      <c r="J40" s="7"/>
      <c r="K40" s="19"/>
      <c r="L40" s="10"/>
      <c r="M40" s="3"/>
      <c r="N40" s="28"/>
      <c r="O40" s="51"/>
      <c r="P40" s="51"/>
      <c r="Q40" s="7"/>
      <c r="R40" s="19"/>
      <c r="S40" s="28"/>
      <c r="T40" s="51"/>
      <c r="U40" s="51"/>
      <c r="V40" s="7"/>
      <c r="W40" s="19"/>
      <c r="X40" s="28"/>
      <c r="Y40" s="51"/>
      <c r="Z40" s="51"/>
      <c r="AA40" s="7"/>
      <c r="AB40" s="3"/>
      <c r="AC40" s="4" t="str">
        <f t="shared" si="10"/>
        <v/>
      </c>
      <c r="AD40" s="3"/>
      <c r="AE40" s="4" t="str">
        <f t="shared" si="15"/>
        <v/>
      </c>
      <c r="AF40" s="3"/>
      <c r="AG40" s="4" t="str">
        <f t="shared" si="11"/>
        <v/>
      </c>
      <c r="AH40" s="3"/>
      <c r="AI40" s="4" t="str">
        <f t="shared" si="16"/>
        <v/>
      </c>
      <c r="AJ40" s="3"/>
      <c r="AK40" s="4" t="str">
        <f t="shared" si="17"/>
        <v/>
      </c>
      <c r="AL40" s="3"/>
      <c r="AM40" s="4" t="str">
        <f t="shared" si="18"/>
        <v>-</v>
      </c>
      <c r="AN40" s="49"/>
      <c r="AO40" s="41">
        <f t="shared" si="12"/>
        <v>0</v>
      </c>
      <c r="AP40" s="18" t="str">
        <f t="shared" si="13"/>
        <v/>
      </c>
      <c r="AQ40" s="18" t="str">
        <f t="shared" si="14"/>
        <v/>
      </c>
      <c r="AR40" s="18">
        <f t="shared" si="19"/>
        <v>0</v>
      </c>
      <c r="AS40" s="18">
        <f t="shared" si="20"/>
        <v>0</v>
      </c>
      <c r="AT40" s="18" t="str">
        <f t="shared" si="21"/>
        <v/>
      </c>
      <c r="AU40" s="18" t="str">
        <f t="shared" si="22"/>
        <v/>
      </c>
      <c r="AV40" s="18">
        <f t="shared" si="23"/>
        <v>0</v>
      </c>
      <c r="AW40" s="39" t="str">
        <f t="shared" si="24"/>
        <v/>
      </c>
    </row>
    <row r="41" spans="1:49" x14ac:dyDescent="0.25">
      <c r="A41" s="15">
        <v>35</v>
      </c>
      <c r="B41" s="32" t="s">
        <v>61</v>
      </c>
      <c r="C41" s="18"/>
      <c r="D41" s="9" t="s">
        <v>3</v>
      </c>
      <c r="E41" s="18"/>
      <c r="F41" s="27">
        <v>2</v>
      </c>
      <c r="G41" s="50">
        <v>2</v>
      </c>
      <c r="H41" s="50">
        <v>2</v>
      </c>
      <c r="I41" s="50">
        <v>2</v>
      </c>
      <c r="J41" s="6">
        <v>2</v>
      </c>
      <c r="K41" s="18"/>
      <c r="L41" s="9">
        <v>18</v>
      </c>
      <c r="N41" s="28">
        <v>0</v>
      </c>
      <c r="O41" s="51" t="s">
        <v>6</v>
      </c>
      <c r="P41" s="51" t="s">
        <v>6</v>
      </c>
      <c r="Q41" s="7">
        <v>0</v>
      </c>
      <c r="R41" s="19"/>
      <c r="S41" s="28">
        <v>0</v>
      </c>
      <c r="T41" s="51" t="s">
        <v>6</v>
      </c>
      <c r="U41" s="51" t="s">
        <v>6</v>
      </c>
      <c r="V41" s="7">
        <v>0</v>
      </c>
      <c r="W41" s="18"/>
      <c r="X41" s="27" t="s">
        <v>6</v>
      </c>
      <c r="Y41" s="50" t="s">
        <v>6</v>
      </c>
      <c r="Z41" s="50" t="s">
        <v>6</v>
      </c>
      <c r="AA41" s="6" t="s">
        <v>6</v>
      </c>
      <c r="AB41" s="49"/>
      <c r="AC41" s="2">
        <f t="shared" si="10"/>
        <v>0</v>
      </c>
      <c r="AE41" s="2">
        <f t="shared" si="15"/>
        <v>10</v>
      </c>
      <c r="AF41" s="49"/>
      <c r="AG41" s="2">
        <v>0</v>
      </c>
      <c r="AH41" s="49"/>
      <c r="AI41" s="2">
        <f t="shared" si="16"/>
        <v>18.100558659217878</v>
      </c>
      <c r="AK41" s="2">
        <f t="shared" si="17"/>
        <v>31.100558659217878</v>
      </c>
      <c r="AL41" s="49"/>
      <c r="AM41" s="2">
        <f t="shared" si="18"/>
        <v>20</v>
      </c>
      <c r="AN41" s="49"/>
      <c r="AO41" s="41">
        <f t="shared" si="12"/>
        <v>0</v>
      </c>
      <c r="AP41" s="18">
        <f t="shared" si="13"/>
        <v>10.5</v>
      </c>
      <c r="AQ41" s="18">
        <f t="shared" si="14"/>
        <v>10.5</v>
      </c>
      <c r="AR41" s="18">
        <f t="shared" si="19"/>
        <v>1.8E-3</v>
      </c>
      <c r="AS41" s="18">
        <f t="shared" si="20"/>
        <v>0</v>
      </c>
      <c r="AT41" s="18">
        <f t="shared" si="21"/>
        <v>31.102358659217877</v>
      </c>
      <c r="AU41" s="18">
        <f t="shared" si="22"/>
        <v>20</v>
      </c>
      <c r="AV41" s="18">
        <f t="shared" si="23"/>
        <v>1.0499999999999999E-6</v>
      </c>
      <c r="AW41" s="39">
        <f t="shared" si="24"/>
        <v>19.999998949999998</v>
      </c>
    </row>
    <row r="42" spans="1:49" x14ac:dyDescent="0.25">
      <c r="A42" s="16">
        <v>36</v>
      </c>
      <c r="B42" s="31" t="s">
        <v>61</v>
      </c>
      <c r="C42" s="19"/>
      <c r="D42" s="10" t="s">
        <v>3</v>
      </c>
      <c r="E42" s="19"/>
      <c r="F42" s="28">
        <v>2</v>
      </c>
      <c r="G42" s="51">
        <v>2</v>
      </c>
      <c r="H42" s="51">
        <v>2</v>
      </c>
      <c r="I42" s="51">
        <v>2</v>
      </c>
      <c r="J42" s="7">
        <v>2</v>
      </c>
      <c r="K42" s="19"/>
      <c r="L42" s="10">
        <v>16</v>
      </c>
      <c r="M42" s="3"/>
      <c r="N42" s="28">
        <v>16</v>
      </c>
      <c r="O42" s="51" t="s">
        <v>6</v>
      </c>
      <c r="P42" s="51" t="s">
        <v>6</v>
      </c>
      <c r="Q42" s="7">
        <v>8.2799999999999994</v>
      </c>
      <c r="R42" s="19"/>
      <c r="S42" s="28">
        <v>16</v>
      </c>
      <c r="T42" s="51" t="s">
        <v>6</v>
      </c>
      <c r="U42" s="51" t="s">
        <v>6</v>
      </c>
      <c r="V42" s="7">
        <v>8.15</v>
      </c>
      <c r="W42" s="19"/>
      <c r="X42" s="28" t="s">
        <v>6</v>
      </c>
      <c r="Y42" s="51" t="s">
        <v>6</v>
      </c>
      <c r="Z42" s="51" t="s">
        <v>6</v>
      </c>
      <c r="AA42" s="7" t="s">
        <v>6</v>
      </c>
      <c r="AB42" s="3"/>
      <c r="AC42" s="4">
        <f t="shared" si="10"/>
        <v>21</v>
      </c>
      <c r="AD42" s="3"/>
      <c r="AE42" s="4">
        <f t="shared" si="15"/>
        <v>10</v>
      </c>
      <c r="AF42" s="3"/>
      <c r="AG42" s="4">
        <f t="shared" si="11"/>
        <v>16.295999999999999</v>
      </c>
      <c r="AH42" s="3"/>
      <c r="AI42" s="4">
        <f t="shared" si="16"/>
        <v>16.089385474860336</v>
      </c>
      <c r="AJ42" s="3"/>
      <c r="AK42" s="4">
        <f t="shared" si="17"/>
        <v>66.385385474860328</v>
      </c>
      <c r="AL42" s="3"/>
      <c r="AM42" s="4">
        <f t="shared" si="18"/>
        <v>11</v>
      </c>
      <c r="AN42" s="49"/>
      <c r="AO42" s="41">
        <f t="shared" si="12"/>
        <v>16</v>
      </c>
      <c r="AP42" s="18">
        <f t="shared" si="13"/>
        <v>16.295999999999999</v>
      </c>
      <c r="AQ42" s="18">
        <f t="shared" si="14"/>
        <v>16.205000000000002</v>
      </c>
      <c r="AR42" s="18">
        <f t="shared" si="19"/>
        <v>1.6000000000000001E-3</v>
      </c>
      <c r="AS42" s="18">
        <f t="shared" si="20"/>
        <v>2.1E-7</v>
      </c>
      <c r="AT42" s="18">
        <f t="shared" si="21"/>
        <v>66.386985684860335</v>
      </c>
      <c r="AU42" s="18">
        <f t="shared" si="22"/>
        <v>11</v>
      </c>
      <c r="AV42" s="18">
        <f t="shared" si="23"/>
        <v>1.6205000000000002E-6</v>
      </c>
      <c r="AW42" s="39">
        <f t="shared" si="24"/>
        <v>10.999998379499999</v>
      </c>
    </row>
    <row r="43" spans="1:49" x14ac:dyDescent="0.25">
      <c r="A43" s="15">
        <v>37</v>
      </c>
      <c r="B43" s="32" t="s">
        <v>68</v>
      </c>
      <c r="C43" s="18"/>
      <c r="D43" s="9" t="s">
        <v>3</v>
      </c>
      <c r="E43" s="18"/>
      <c r="F43" s="27">
        <v>2</v>
      </c>
      <c r="G43" s="50">
        <v>1</v>
      </c>
      <c r="H43" s="50">
        <v>2</v>
      </c>
      <c r="I43" s="50">
        <v>2</v>
      </c>
      <c r="J43" s="6">
        <v>2</v>
      </c>
      <c r="K43" s="18"/>
      <c r="L43" s="9">
        <v>12</v>
      </c>
      <c r="N43" s="27">
        <v>16</v>
      </c>
      <c r="O43" s="50" t="s">
        <v>6</v>
      </c>
      <c r="P43" s="50" t="s">
        <v>6</v>
      </c>
      <c r="Q43" s="6">
        <v>4.74</v>
      </c>
      <c r="R43" s="18"/>
      <c r="S43" s="27">
        <v>8</v>
      </c>
      <c r="T43" s="50" t="s">
        <v>6</v>
      </c>
      <c r="U43" s="50" t="s">
        <v>6</v>
      </c>
      <c r="V43" s="6">
        <v>4.75</v>
      </c>
      <c r="W43" s="18"/>
      <c r="X43" s="27" t="s">
        <v>6</v>
      </c>
      <c r="Y43" s="50" t="s">
        <v>6</v>
      </c>
      <c r="Z43" s="50" t="s">
        <v>6</v>
      </c>
      <c r="AA43" s="6" t="s">
        <v>6</v>
      </c>
      <c r="AB43" s="49"/>
      <c r="AC43" s="2">
        <f t="shared" si="10"/>
        <v>21</v>
      </c>
      <c r="AE43" s="2">
        <f t="shared" si="15"/>
        <v>9</v>
      </c>
      <c r="AF43" s="49"/>
      <c r="AG43" s="2">
        <f t="shared" si="11"/>
        <v>13.824999999999999</v>
      </c>
      <c r="AH43" s="49"/>
      <c r="AI43" s="2">
        <f t="shared" si="16"/>
        <v>12.067039106145252</v>
      </c>
      <c r="AK43" s="2">
        <f t="shared" si="17"/>
        <v>58.892039106145255</v>
      </c>
      <c r="AL43" s="49"/>
      <c r="AM43" s="2">
        <f t="shared" si="18"/>
        <v>14</v>
      </c>
      <c r="AN43" s="49"/>
      <c r="AO43" s="41">
        <f t="shared" si="12"/>
        <v>16</v>
      </c>
      <c r="AP43" s="18">
        <f t="shared" si="13"/>
        <v>13.818000000000001</v>
      </c>
      <c r="AQ43" s="18">
        <f t="shared" si="14"/>
        <v>13.824999999999999</v>
      </c>
      <c r="AR43" s="18">
        <f t="shared" si="19"/>
        <v>1.1999999999999999E-3</v>
      </c>
      <c r="AS43" s="18">
        <f t="shared" si="20"/>
        <v>2.1E-7</v>
      </c>
      <c r="AT43" s="18">
        <f t="shared" si="21"/>
        <v>58.893239316145255</v>
      </c>
      <c r="AU43" s="18">
        <f t="shared" si="22"/>
        <v>14</v>
      </c>
      <c r="AV43" s="18">
        <f t="shared" si="23"/>
        <v>1.3818000000000001E-6</v>
      </c>
      <c r="AW43" s="39">
        <f t="shared" si="24"/>
        <v>13.999998618199999</v>
      </c>
    </row>
    <row r="44" spans="1:49" x14ac:dyDescent="0.25">
      <c r="A44" s="16">
        <v>38</v>
      </c>
      <c r="B44" s="31" t="s">
        <v>65</v>
      </c>
      <c r="C44" s="19"/>
      <c r="D44" s="10" t="s">
        <v>3</v>
      </c>
      <c r="E44" s="19"/>
      <c r="F44" s="28">
        <v>0</v>
      </c>
      <c r="G44" s="51">
        <v>0</v>
      </c>
      <c r="H44" s="51">
        <v>0</v>
      </c>
      <c r="I44" s="51">
        <v>0</v>
      </c>
      <c r="J44" s="7">
        <v>0</v>
      </c>
      <c r="K44" s="19"/>
      <c r="L44" s="10">
        <v>9</v>
      </c>
      <c r="M44" s="3"/>
      <c r="N44" s="28">
        <v>0</v>
      </c>
      <c r="O44" s="51" t="s">
        <v>6</v>
      </c>
      <c r="P44" s="51" t="s">
        <v>6</v>
      </c>
      <c r="Q44" s="7">
        <v>0</v>
      </c>
      <c r="R44" s="19"/>
      <c r="S44" s="28">
        <v>0</v>
      </c>
      <c r="T44" s="51" t="s">
        <v>6</v>
      </c>
      <c r="U44" s="51" t="s">
        <v>6</v>
      </c>
      <c r="V44" s="7">
        <v>0</v>
      </c>
      <c r="W44" s="19"/>
      <c r="X44" s="28" t="s">
        <v>6</v>
      </c>
      <c r="Y44" s="51" t="s">
        <v>6</v>
      </c>
      <c r="Z44" s="51" t="s">
        <v>6</v>
      </c>
      <c r="AA44" s="7" t="s">
        <v>6</v>
      </c>
      <c r="AB44" s="3"/>
      <c r="AC44" s="4">
        <f t="shared" si="10"/>
        <v>0</v>
      </c>
      <c r="AD44" s="3"/>
      <c r="AE44" s="4">
        <f t="shared" si="15"/>
        <v>0</v>
      </c>
      <c r="AF44" s="3"/>
      <c r="AG44" s="4">
        <v>0</v>
      </c>
      <c r="AH44" s="3"/>
      <c r="AI44" s="4">
        <f t="shared" si="16"/>
        <v>9.050279329608939</v>
      </c>
      <c r="AJ44" s="3"/>
      <c r="AK44" s="4">
        <f t="shared" si="17"/>
        <v>12.050279329608939</v>
      </c>
      <c r="AL44" s="3"/>
      <c r="AM44" s="4">
        <f t="shared" si="18"/>
        <v>28</v>
      </c>
      <c r="AN44" s="49"/>
      <c r="AO44" s="41">
        <f t="shared" si="12"/>
        <v>0</v>
      </c>
      <c r="AP44" s="18">
        <f t="shared" si="13"/>
        <v>10.5</v>
      </c>
      <c r="AQ44" s="18">
        <f t="shared" si="14"/>
        <v>10.5</v>
      </c>
      <c r="AR44" s="18">
        <f t="shared" si="19"/>
        <v>8.9999999999999998E-4</v>
      </c>
      <c r="AS44" s="18">
        <f t="shared" si="20"/>
        <v>0</v>
      </c>
      <c r="AT44" s="18">
        <f t="shared" si="21"/>
        <v>12.051179329608939</v>
      </c>
      <c r="AU44" s="18">
        <f t="shared" si="22"/>
        <v>28</v>
      </c>
      <c r="AV44" s="18">
        <f t="shared" si="23"/>
        <v>1.0499999999999999E-6</v>
      </c>
      <c r="AW44" s="39">
        <f t="shared" si="24"/>
        <v>27.999998949999998</v>
      </c>
    </row>
    <row r="45" spans="1:49" x14ac:dyDescent="0.25">
      <c r="A45" s="15">
        <v>39</v>
      </c>
      <c r="B45" s="32"/>
      <c r="C45" s="18"/>
      <c r="D45" s="9"/>
      <c r="E45" s="18"/>
      <c r="F45" s="27"/>
      <c r="G45" s="50"/>
      <c r="H45" s="50"/>
      <c r="I45" s="50"/>
      <c r="J45" s="6"/>
      <c r="K45" s="18"/>
      <c r="L45" s="9"/>
      <c r="N45" s="27"/>
      <c r="O45" s="50"/>
      <c r="P45" s="50"/>
      <c r="Q45" s="6"/>
      <c r="R45" s="18"/>
      <c r="S45" s="27"/>
      <c r="T45" s="50"/>
      <c r="U45" s="50"/>
      <c r="V45" s="6"/>
      <c r="W45" s="18"/>
      <c r="X45" s="27"/>
      <c r="Y45" s="50"/>
      <c r="Z45" s="50"/>
      <c r="AA45" s="6"/>
      <c r="AB45" s="49"/>
      <c r="AC45" s="2" t="str">
        <f t="shared" si="10"/>
        <v/>
      </c>
      <c r="AE45" s="2" t="str">
        <f t="shared" si="15"/>
        <v/>
      </c>
      <c r="AF45" s="49"/>
      <c r="AG45" s="2" t="str">
        <f t="shared" si="11"/>
        <v/>
      </c>
      <c r="AH45" s="49"/>
      <c r="AI45" s="2" t="str">
        <f t="shared" si="16"/>
        <v/>
      </c>
      <c r="AK45" s="2" t="str">
        <f t="shared" si="17"/>
        <v/>
      </c>
      <c r="AL45" s="49"/>
      <c r="AM45" s="2" t="str">
        <f t="shared" si="18"/>
        <v>-</v>
      </c>
      <c r="AN45" s="49"/>
      <c r="AO45" s="41">
        <f t="shared" si="12"/>
        <v>0</v>
      </c>
      <c r="AP45" s="18" t="str">
        <f t="shared" si="13"/>
        <v/>
      </c>
      <c r="AQ45" s="18" t="str">
        <f t="shared" si="14"/>
        <v/>
      </c>
      <c r="AR45" s="18">
        <f t="shared" si="19"/>
        <v>0</v>
      </c>
      <c r="AS45" s="18">
        <f t="shared" si="20"/>
        <v>0</v>
      </c>
      <c r="AT45" s="18" t="str">
        <f t="shared" si="21"/>
        <v/>
      </c>
      <c r="AU45" s="18" t="str">
        <f t="shared" si="22"/>
        <v/>
      </c>
      <c r="AV45" s="18">
        <f t="shared" si="23"/>
        <v>0</v>
      </c>
      <c r="AW45" s="39" t="str">
        <f t="shared" si="24"/>
        <v/>
      </c>
    </row>
    <row r="46" spans="1:49" x14ac:dyDescent="0.25">
      <c r="A46" s="16">
        <v>40</v>
      </c>
      <c r="B46" s="31"/>
      <c r="C46" s="19"/>
      <c r="D46" s="10"/>
      <c r="E46" s="19"/>
      <c r="F46" s="28"/>
      <c r="G46" s="51"/>
      <c r="H46" s="51"/>
      <c r="I46" s="51"/>
      <c r="J46" s="7"/>
      <c r="K46" s="19"/>
      <c r="L46" s="10"/>
      <c r="M46" s="3"/>
      <c r="N46" s="28"/>
      <c r="O46" s="51"/>
      <c r="P46" s="51"/>
      <c r="Q46" s="7"/>
      <c r="R46" s="19"/>
      <c r="S46" s="28"/>
      <c r="T46" s="51"/>
      <c r="U46" s="51"/>
      <c r="V46" s="7"/>
      <c r="W46" s="19"/>
      <c r="X46" s="28"/>
      <c r="Y46" s="51"/>
      <c r="Z46" s="51"/>
      <c r="AA46" s="7"/>
      <c r="AB46" s="3"/>
      <c r="AC46" s="4" t="str">
        <f t="shared" si="10"/>
        <v/>
      </c>
      <c r="AD46" s="3"/>
      <c r="AE46" s="4" t="str">
        <f t="shared" si="15"/>
        <v/>
      </c>
      <c r="AF46" s="3"/>
      <c r="AG46" s="4" t="str">
        <f t="shared" si="11"/>
        <v/>
      </c>
      <c r="AH46" s="3"/>
      <c r="AI46" s="4" t="str">
        <f t="shared" si="16"/>
        <v/>
      </c>
      <c r="AJ46" s="3"/>
      <c r="AK46" s="4" t="str">
        <f t="shared" si="17"/>
        <v/>
      </c>
      <c r="AL46" s="3"/>
      <c r="AM46" s="4" t="str">
        <f t="shared" si="18"/>
        <v>-</v>
      </c>
      <c r="AN46" s="49"/>
      <c r="AO46" s="41">
        <f t="shared" si="12"/>
        <v>0</v>
      </c>
      <c r="AP46" s="18" t="str">
        <f t="shared" si="13"/>
        <v/>
      </c>
      <c r="AQ46" s="18" t="str">
        <f t="shared" si="14"/>
        <v/>
      </c>
      <c r="AR46" s="18">
        <f t="shared" si="19"/>
        <v>0</v>
      </c>
      <c r="AS46" s="18">
        <f t="shared" si="20"/>
        <v>0</v>
      </c>
      <c r="AT46" s="18" t="str">
        <f t="shared" si="21"/>
        <v/>
      </c>
      <c r="AU46" s="18" t="str">
        <f t="shared" si="22"/>
        <v/>
      </c>
      <c r="AV46" s="18">
        <f t="shared" si="23"/>
        <v>0</v>
      </c>
      <c r="AW46" s="39" t="str">
        <f t="shared" si="24"/>
        <v/>
      </c>
    </row>
    <row r="47" spans="1:49" x14ac:dyDescent="0.25">
      <c r="A47" s="15">
        <v>41</v>
      </c>
      <c r="B47" s="32"/>
      <c r="C47" s="18"/>
      <c r="D47" s="9"/>
      <c r="E47" s="18"/>
      <c r="F47" s="27"/>
      <c r="G47" s="50"/>
      <c r="H47" s="50"/>
      <c r="I47" s="50"/>
      <c r="J47" s="6"/>
      <c r="K47" s="18"/>
      <c r="L47" s="9"/>
      <c r="N47" s="27"/>
      <c r="O47" s="50"/>
      <c r="P47" s="50"/>
      <c r="Q47" s="6"/>
      <c r="R47" s="18"/>
      <c r="S47" s="27"/>
      <c r="T47" s="50"/>
      <c r="U47" s="50"/>
      <c r="V47" s="6"/>
      <c r="W47" s="18"/>
      <c r="X47" s="27"/>
      <c r="Y47" s="50"/>
      <c r="Z47" s="50"/>
      <c r="AA47" s="6"/>
      <c r="AB47" s="49"/>
      <c r="AC47" s="2" t="str">
        <f t="shared" si="10"/>
        <v/>
      </c>
      <c r="AE47" s="2" t="str">
        <f t="shared" si="15"/>
        <v/>
      </c>
      <c r="AF47" s="49"/>
      <c r="AG47" s="2" t="str">
        <f t="shared" si="11"/>
        <v/>
      </c>
      <c r="AH47" s="49"/>
      <c r="AI47" s="2" t="str">
        <f t="shared" si="16"/>
        <v/>
      </c>
      <c r="AK47" s="2" t="str">
        <f t="shared" si="17"/>
        <v/>
      </c>
      <c r="AL47" s="49"/>
      <c r="AM47" s="2" t="str">
        <f t="shared" si="18"/>
        <v>-</v>
      </c>
      <c r="AN47" s="49"/>
      <c r="AO47" s="41">
        <f t="shared" si="12"/>
        <v>0</v>
      </c>
      <c r="AP47" s="18" t="str">
        <f t="shared" si="13"/>
        <v/>
      </c>
      <c r="AQ47" s="18" t="str">
        <f t="shared" si="14"/>
        <v/>
      </c>
      <c r="AR47" s="18">
        <f t="shared" si="19"/>
        <v>0</v>
      </c>
      <c r="AS47" s="18">
        <f t="shared" si="20"/>
        <v>0</v>
      </c>
      <c r="AT47" s="18" t="str">
        <f t="shared" si="21"/>
        <v/>
      </c>
      <c r="AU47" s="18" t="str">
        <f t="shared" si="22"/>
        <v/>
      </c>
      <c r="AV47" s="18">
        <f t="shared" si="23"/>
        <v>0</v>
      </c>
      <c r="AW47" s="39" t="str">
        <f t="shared" si="24"/>
        <v/>
      </c>
    </row>
    <row r="48" spans="1:49" x14ac:dyDescent="0.25">
      <c r="A48" s="16">
        <v>42</v>
      </c>
      <c r="B48" s="31"/>
      <c r="C48" s="19"/>
      <c r="D48" s="10"/>
      <c r="E48" s="19"/>
      <c r="F48" s="28"/>
      <c r="G48" s="51"/>
      <c r="H48" s="51"/>
      <c r="I48" s="51"/>
      <c r="J48" s="7"/>
      <c r="K48" s="19"/>
      <c r="L48" s="10"/>
      <c r="M48" s="3"/>
      <c r="N48" s="28"/>
      <c r="O48" s="51"/>
      <c r="P48" s="51"/>
      <c r="Q48" s="7"/>
      <c r="R48" s="19"/>
      <c r="S48" s="28"/>
      <c r="T48" s="51"/>
      <c r="U48" s="51"/>
      <c r="V48" s="7"/>
      <c r="W48" s="19"/>
      <c r="X48" s="28"/>
      <c r="Y48" s="51"/>
      <c r="Z48" s="51"/>
      <c r="AA48" s="7"/>
      <c r="AB48" s="3"/>
      <c r="AC48" s="4" t="str">
        <f t="shared" si="10"/>
        <v/>
      </c>
      <c r="AD48" s="3"/>
      <c r="AE48" s="4" t="str">
        <f t="shared" si="15"/>
        <v/>
      </c>
      <c r="AF48" s="3"/>
      <c r="AG48" s="4" t="str">
        <f t="shared" si="11"/>
        <v/>
      </c>
      <c r="AH48" s="3"/>
      <c r="AI48" s="4" t="str">
        <f t="shared" si="16"/>
        <v/>
      </c>
      <c r="AJ48" s="3"/>
      <c r="AK48" s="4" t="str">
        <f t="shared" si="17"/>
        <v/>
      </c>
      <c r="AL48" s="3"/>
      <c r="AM48" s="4" t="str">
        <f t="shared" si="18"/>
        <v>-</v>
      </c>
      <c r="AN48" s="49"/>
      <c r="AO48" s="41">
        <f t="shared" si="12"/>
        <v>0</v>
      </c>
      <c r="AP48" s="18" t="str">
        <f t="shared" si="13"/>
        <v/>
      </c>
      <c r="AQ48" s="18" t="str">
        <f t="shared" si="14"/>
        <v/>
      </c>
      <c r="AR48" s="18">
        <f t="shared" si="19"/>
        <v>0</v>
      </c>
      <c r="AS48" s="18">
        <f t="shared" si="20"/>
        <v>0</v>
      </c>
      <c r="AT48" s="18" t="str">
        <f t="shared" si="21"/>
        <v/>
      </c>
      <c r="AU48" s="18" t="str">
        <f t="shared" si="22"/>
        <v/>
      </c>
      <c r="AV48" s="18">
        <f t="shared" si="23"/>
        <v>0</v>
      </c>
      <c r="AW48" s="39" t="str">
        <f t="shared" si="24"/>
        <v/>
      </c>
    </row>
    <row r="49" spans="1:49" x14ac:dyDescent="0.25">
      <c r="A49" s="15">
        <v>43</v>
      </c>
      <c r="B49" s="32"/>
      <c r="C49" s="18"/>
      <c r="D49" s="9"/>
      <c r="E49" s="18"/>
      <c r="F49" s="27"/>
      <c r="G49" s="50"/>
      <c r="H49" s="50"/>
      <c r="I49" s="50"/>
      <c r="J49" s="6"/>
      <c r="K49" s="18"/>
      <c r="L49" s="9"/>
      <c r="N49" s="27"/>
      <c r="O49" s="50"/>
      <c r="P49" s="50"/>
      <c r="Q49" s="6"/>
      <c r="R49" s="18"/>
      <c r="S49" s="27"/>
      <c r="T49" s="50"/>
      <c r="U49" s="50"/>
      <c r="V49" s="6"/>
      <c r="W49" s="18"/>
      <c r="X49" s="27"/>
      <c r="Y49" s="50"/>
      <c r="Z49" s="50"/>
      <c r="AA49" s="6"/>
      <c r="AB49" s="49"/>
      <c r="AC49" s="2" t="str">
        <f t="shared" si="10"/>
        <v/>
      </c>
      <c r="AE49" s="2" t="str">
        <f t="shared" si="15"/>
        <v/>
      </c>
      <c r="AF49" s="49"/>
      <c r="AG49" s="2" t="str">
        <f t="shared" si="11"/>
        <v/>
      </c>
      <c r="AH49" s="49"/>
      <c r="AI49" s="2" t="str">
        <f t="shared" si="16"/>
        <v/>
      </c>
      <c r="AK49" s="2" t="str">
        <f t="shared" si="17"/>
        <v/>
      </c>
      <c r="AL49" s="49"/>
      <c r="AM49" s="2" t="str">
        <f t="shared" si="18"/>
        <v>-</v>
      </c>
      <c r="AN49" s="49"/>
      <c r="AO49" s="41">
        <f t="shared" si="12"/>
        <v>0</v>
      </c>
      <c r="AP49" s="18" t="str">
        <f t="shared" si="13"/>
        <v/>
      </c>
      <c r="AQ49" s="18" t="str">
        <f t="shared" si="14"/>
        <v/>
      </c>
      <c r="AR49" s="18">
        <f t="shared" si="19"/>
        <v>0</v>
      </c>
      <c r="AS49" s="18">
        <f t="shared" si="20"/>
        <v>0</v>
      </c>
      <c r="AT49" s="18" t="str">
        <f t="shared" si="21"/>
        <v/>
      </c>
      <c r="AU49" s="18" t="str">
        <f t="shared" si="22"/>
        <v/>
      </c>
      <c r="AV49" s="18">
        <f t="shared" si="23"/>
        <v>0</v>
      </c>
      <c r="AW49" s="39" t="str">
        <f t="shared" si="24"/>
        <v/>
      </c>
    </row>
    <row r="50" spans="1:49" x14ac:dyDescent="0.25">
      <c r="A50" s="16">
        <v>44</v>
      </c>
      <c r="B50" s="31"/>
      <c r="C50" s="19"/>
      <c r="D50" s="10"/>
      <c r="E50" s="19"/>
      <c r="F50" s="28"/>
      <c r="G50" s="51"/>
      <c r="H50" s="51"/>
      <c r="I50" s="51"/>
      <c r="J50" s="7"/>
      <c r="K50" s="19"/>
      <c r="L50" s="10"/>
      <c r="M50" s="3"/>
      <c r="N50" s="28"/>
      <c r="O50" s="51"/>
      <c r="P50" s="51"/>
      <c r="Q50" s="7"/>
      <c r="R50" s="19"/>
      <c r="S50" s="28"/>
      <c r="T50" s="51"/>
      <c r="U50" s="51"/>
      <c r="V50" s="7"/>
      <c r="W50" s="19"/>
      <c r="X50" s="28"/>
      <c r="Y50" s="51"/>
      <c r="Z50" s="51"/>
      <c r="AA50" s="7"/>
      <c r="AB50" s="3"/>
      <c r="AC50" s="4" t="str">
        <f t="shared" si="10"/>
        <v/>
      </c>
      <c r="AD50" s="3"/>
      <c r="AE50" s="4" t="str">
        <f t="shared" si="15"/>
        <v/>
      </c>
      <c r="AF50" s="3"/>
      <c r="AG50" s="4" t="str">
        <f t="shared" si="11"/>
        <v/>
      </c>
      <c r="AH50" s="3"/>
      <c r="AI50" s="4" t="str">
        <f t="shared" si="16"/>
        <v/>
      </c>
      <c r="AJ50" s="3"/>
      <c r="AK50" s="4" t="str">
        <f t="shared" si="17"/>
        <v/>
      </c>
      <c r="AL50" s="3"/>
      <c r="AM50" s="4" t="str">
        <f t="shared" si="18"/>
        <v>-</v>
      </c>
      <c r="AN50" s="49"/>
      <c r="AO50" s="41">
        <f t="shared" si="12"/>
        <v>0</v>
      </c>
      <c r="AP50" s="18" t="str">
        <f t="shared" si="13"/>
        <v/>
      </c>
      <c r="AQ50" s="18" t="str">
        <f t="shared" si="14"/>
        <v/>
      </c>
      <c r="AR50" s="18">
        <f t="shared" si="19"/>
        <v>0</v>
      </c>
      <c r="AS50" s="18">
        <f t="shared" si="20"/>
        <v>0</v>
      </c>
      <c r="AT50" s="18" t="str">
        <f t="shared" si="21"/>
        <v/>
      </c>
      <c r="AU50" s="18" t="str">
        <f t="shared" si="22"/>
        <v/>
      </c>
      <c r="AV50" s="18">
        <f t="shared" si="23"/>
        <v>0</v>
      </c>
      <c r="AW50" s="39" t="str">
        <f t="shared" si="24"/>
        <v/>
      </c>
    </row>
    <row r="51" spans="1:49" x14ac:dyDescent="0.25">
      <c r="A51" s="15">
        <v>45</v>
      </c>
      <c r="B51" s="32"/>
      <c r="C51" s="18"/>
      <c r="D51" s="9"/>
      <c r="E51" s="18"/>
      <c r="F51" s="27"/>
      <c r="G51" s="50"/>
      <c r="H51" s="50"/>
      <c r="I51" s="50"/>
      <c r="J51" s="6"/>
      <c r="K51" s="18"/>
      <c r="L51" s="9"/>
      <c r="N51" s="27"/>
      <c r="O51" s="50"/>
      <c r="P51" s="50"/>
      <c r="Q51" s="6"/>
      <c r="R51" s="18"/>
      <c r="S51" s="27"/>
      <c r="T51" s="50"/>
      <c r="U51" s="50"/>
      <c r="V51" s="6"/>
      <c r="W51" s="18"/>
      <c r="X51" s="27"/>
      <c r="Y51" s="50"/>
      <c r="Z51" s="50"/>
      <c r="AA51" s="6"/>
      <c r="AB51" s="49"/>
      <c r="AC51" s="2" t="str">
        <f t="shared" si="10"/>
        <v/>
      </c>
      <c r="AE51" s="2" t="str">
        <f t="shared" si="15"/>
        <v/>
      </c>
      <c r="AF51" s="49"/>
      <c r="AG51" s="2" t="str">
        <f t="shared" si="11"/>
        <v/>
      </c>
      <c r="AH51" s="49"/>
      <c r="AI51" s="2" t="str">
        <f t="shared" si="16"/>
        <v/>
      </c>
      <c r="AK51" s="2" t="str">
        <f t="shared" si="17"/>
        <v/>
      </c>
      <c r="AL51" s="49"/>
      <c r="AM51" s="2" t="str">
        <f t="shared" si="18"/>
        <v>-</v>
      </c>
      <c r="AN51" s="49"/>
      <c r="AO51" s="41">
        <f t="shared" si="12"/>
        <v>0</v>
      </c>
      <c r="AP51" s="18" t="str">
        <f t="shared" si="13"/>
        <v/>
      </c>
      <c r="AQ51" s="18" t="str">
        <f t="shared" si="14"/>
        <v/>
      </c>
      <c r="AR51" s="18">
        <f t="shared" si="19"/>
        <v>0</v>
      </c>
      <c r="AS51" s="18">
        <f t="shared" si="20"/>
        <v>0</v>
      </c>
      <c r="AT51" s="18" t="str">
        <f t="shared" si="21"/>
        <v/>
      </c>
      <c r="AU51" s="18" t="str">
        <f t="shared" si="22"/>
        <v/>
      </c>
      <c r="AV51" s="18">
        <f t="shared" si="23"/>
        <v>0</v>
      </c>
      <c r="AW51" s="39" t="str">
        <f t="shared" si="24"/>
        <v/>
      </c>
    </row>
    <row r="52" spans="1:49" x14ac:dyDescent="0.25">
      <c r="A52" s="16">
        <v>46</v>
      </c>
      <c r="B52" s="31"/>
      <c r="C52" s="19"/>
      <c r="D52" s="10"/>
      <c r="E52" s="19"/>
      <c r="F52" s="28"/>
      <c r="G52" s="51"/>
      <c r="H52" s="51"/>
      <c r="I52" s="51"/>
      <c r="J52" s="7"/>
      <c r="K52" s="19"/>
      <c r="L52" s="10"/>
      <c r="M52" s="3"/>
      <c r="N52" s="28"/>
      <c r="O52" s="51"/>
      <c r="P52" s="51"/>
      <c r="Q52" s="7"/>
      <c r="R52" s="19"/>
      <c r="S52" s="28"/>
      <c r="T52" s="51"/>
      <c r="U52" s="51"/>
      <c r="V52" s="7"/>
      <c r="W52" s="19"/>
      <c r="X52" s="28"/>
      <c r="Y52" s="51"/>
      <c r="Z52" s="51"/>
      <c r="AA52" s="7"/>
      <c r="AB52" s="3"/>
      <c r="AC52" s="4" t="str">
        <f t="shared" si="10"/>
        <v/>
      </c>
      <c r="AD52" s="3"/>
      <c r="AE52" s="4" t="str">
        <f t="shared" si="15"/>
        <v/>
      </c>
      <c r="AF52" s="3"/>
      <c r="AG52" s="4" t="str">
        <f t="shared" si="11"/>
        <v/>
      </c>
      <c r="AH52" s="3"/>
      <c r="AI52" s="4" t="str">
        <f t="shared" si="16"/>
        <v/>
      </c>
      <c r="AJ52" s="3"/>
      <c r="AK52" s="4" t="str">
        <f t="shared" si="17"/>
        <v/>
      </c>
      <c r="AL52" s="3"/>
      <c r="AM52" s="4" t="str">
        <f t="shared" si="18"/>
        <v>-</v>
      </c>
      <c r="AN52" s="49"/>
      <c r="AO52" s="41">
        <f t="shared" si="12"/>
        <v>0</v>
      </c>
      <c r="AP52" s="18" t="str">
        <f t="shared" si="13"/>
        <v/>
      </c>
      <c r="AQ52" s="18" t="str">
        <f t="shared" si="14"/>
        <v/>
      </c>
      <c r="AR52" s="18">
        <f t="shared" si="19"/>
        <v>0</v>
      </c>
      <c r="AS52" s="18">
        <f t="shared" si="20"/>
        <v>0</v>
      </c>
      <c r="AT52" s="18" t="str">
        <f t="shared" si="21"/>
        <v/>
      </c>
      <c r="AU52" s="18" t="str">
        <f t="shared" si="22"/>
        <v/>
      </c>
      <c r="AV52" s="18">
        <f t="shared" si="23"/>
        <v>0</v>
      </c>
      <c r="AW52" s="39" t="str">
        <f t="shared" si="24"/>
        <v/>
      </c>
    </row>
    <row r="53" spans="1:49" x14ac:dyDescent="0.25">
      <c r="A53" s="15">
        <v>47</v>
      </c>
      <c r="B53" s="32"/>
      <c r="C53" s="18"/>
      <c r="D53" s="9"/>
      <c r="E53" s="18"/>
      <c r="F53" s="27"/>
      <c r="G53" s="50"/>
      <c r="H53" s="50"/>
      <c r="I53" s="50"/>
      <c r="J53" s="6"/>
      <c r="K53" s="18"/>
      <c r="L53" s="9"/>
      <c r="N53" s="27"/>
      <c r="O53" s="50"/>
      <c r="P53" s="50"/>
      <c r="Q53" s="6"/>
      <c r="R53" s="18"/>
      <c r="S53" s="27"/>
      <c r="T53" s="50"/>
      <c r="U53" s="50"/>
      <c r="V53" s="6"/>
      <c r="W53" s="18"/>
      <c r="X53" s="27"/>
      <c r="Y53" s="50"/>
      <c r="Z53" s="50"/>
      <c r="AA53" s="6"/>
      <c r="AB53" s="49"/>
      <c r="AC53" s="2" t="str">
        <f t="shared" si="10"/>
        <v/>
      </c>
      <c r="AE53" s="2" t="str">
        <f t="shared" si="15"/>
        <v/>
      </c>
      <c r="AF53" s="49"/>
      <c r="AG53" s="2" t="str">
        <f t="shared" si="11"/>
        <v/>
      </c>
      <c r="AH53" s="49"/>
      <c r="AI53" s="2" t="str">
        <f t="shared" si="16"/>
        <v/>
      </c>
      <c r="AK53" s="2" t="str">
        <f t="shared" si="17"/>
        <v/>
      </c>
      <c r="AL53" s="49"/>
      <c r="AM53" s="2" t="str">
        <f t="shared" si="18"/>
        <v>-</v>
      </c>
      <c r="AN53" s="49"/>
      <c r="AO53" s="41">
        <f t="shared" si="12"/>
        <v>0</v>
      </c>
      <c r="AP53" s="18" t="str">
        <f t="shared" si="13"/>
        <v/>
      </c>
      <c r="AQ53" s="18" t="str">
        <f t="shared" si="14"/>
        <v/>
      </c>
      <c r="AR53" s="18">
        <f t="shared" si="19"/>
        <v>0</v>
      </c>
      <c r="AS53" s="18">
        <f t="shared" si="20"/>
        <v>0</v>
      </c>
      <c r="AT53" s="18" t="str">
        <f t="shared" si="21"/>
        <v/>
      </c>
      <c r="AU53" s="18" t="str">
        <f t="shared" si="22"/>
        <v/>
      </c>
      <c r="AV53" s="18">
        <f t="shared" si="23"/>
        <v>0</v>
      </c>
      <c r="AW53" s="39" t="str">
        <f t="shared" si="24"/>
        <v/>
      </c>
    </row>
    <row r="54" spans="1:49" x14ac:dyDescent="0.25">
      <c r="A54" s="16">
        <v>48</v>
      </c>
      <c r="B54" s="31"/>
      <c r="C54" s="19"/>
      <c r="D54" s="10"/>
      <c r="E54" s="19"/>
      <c r="F54" s="28"/>
      <c r="G54" s="51"/>
      <c r="H54" s="51"/>
      <c r="I54" s="51"/>
      <c r="J54" s="7"/>
      <c r="K54" s="19"/>
      <c r="L54" s="10"/>
      <c r="M54" s="3"/>
      <c r="N54" s="28"/>
      <c r="O54" s="51"/>
      <c r="P54" s="51"/>
      <c r="Q54" s="7"/>
      <c r="R54" s="19"/>
      <c r="S54" s="28"/>
      <c r="T54" s="51"/>
      <c r="U54" s="51"/>
      <c r="V54" s="7"/>
      <c r="W54" s="19"/>
      <c r="X54" s="28"/>
      <c r="Y54" s="51"/>
      <c r="Z54" s="51"/>
      <c r="AA54" s="7"/>
      <c r="AB54" s="3"/>
      <c r="AC54" s="4" t="str">
        <f t="shared" si="10"/>
        <v/>
      </c>
      <c r="AD54" s="3"/>
      <c r="AE54" s="4" t="str">
        <f t="shared" si="15"/>
        <v/>
      </c>
      <c r="AF54" s="3"/>
      <c r="AG54" s="4" t="str">
        <f t="shared" si="11"/>
        <v/>
      </c>
      <c r="AH54" s="3"/>
      <c r="AI54" s="4" t="str">
        <f t="shared" si="16"/>
        <v/>
      </c>
      <c r="AJ54" s="3"/>
      <c r="AK54" s="4" t="str">
        <f t="shared" si="17"/>
        <v/>
      </c>
      <c r="AL54" s="3"/>
      <c r="AM54" s="4" t="str">
        <f t="shared" si="18"/>
        <v>-</v>
      </c>
      <c r="AN54" s="49"/>
      <c r="AO54" s="41">
        <f t="shared" si="12"/>
        <v>0</v>
      </c>
      <c r="AP54" s="18" t="str">
        <f t="shared" si="13"/>
        <v/>
      </c>
      <c r="AQ54" s="18" t="str">
        <f t="shared" si="14"/>
        <v/>
      </c>
      <c r="AR54" s="18">
        <f t="shared" si="19"/>
        <v>0</v>
      </c>
      <c r="AS54" s="18">
        <f t="shared" si="20"/>
        <v>0</v>
      </c>
      <c r="AT54" s="18" t="str">
        <f t="shared" si="21"/>
        <v/>
      </c>
      <c r="AU54" s="18" t="str">
        <f t="shared" si="22"/>
        <v/>
      </c>
      <c r="AV54" s="18">
        <f t="shared" si="23"/>
        <v>0</v>
      </c>
      <c r="AW54" s="39" t="str">
        <f t="shared" si="24"/>
        <v/>
      </c>
    </row>
    <row r="55" spans="1:49" x14ac:dyDescent="0.25">
      <c r="A55" s="15">
        <v>49</v>
      </c>
      <c r="B55" s="32"/>
      <c r="C55" s="18"/>
      <c r="D55" s="9"/>
      <c r="E55" s="18"/>
      <c r="F55" s="27"/>
      <c r="G55" s="50"/>
      <c r="H55" s="50"/>
      <c r="I55" s="50"/>
      <c r="J55" s="6"/>
      <c r="K55" s="18"/>
      <c r="L55" s="9"/>
      <c r="N55" s="27"/>
      <c r="O55" s="50"/>
      <c r="P55" s="50"/>
      <c r="Q55" s="6"/>
      <c r="R55" s="18"/>
      <c r="S55" s="27"/>
      <c r="T55" s="50"/>
      <c r="U55" s="50"/>
      <c r="V55" s="6"/>
      <c r="W55" s="18"/>
      <c r="X55" s="27"/>
      <c r="Y55" s="50"/>
      <c r="Z55" s="50"/>
      <c r="AA55" s="6"/>
      <c r="AB55" s="49"/>
      <c r="AC55" s="2" t="str">
        <f t="shared" si="10"/>
        <v/>
      </c>
      <c r="AE55" s="2" t="str">
        <f t="shared" si="15"/>
        <v/>
      </c>
      <c r="AF55" s="49"/>
      <c r="AG55" s="2" t="str">
        <f t="shared" si="11"/>
        <v/>
      </c>
      <c r="AH55" s="49"/>
      <c r="AI55" s="2" t="str">
        <f t="shared" si="16"/>
        <v/>
      </c>
      <c r="AK55" s="2" t="str">
        <f t="shared" si="17"/>
        <v/>
      </c>
      <c r="AL55" s="49"/>
      <c r="AM55" s="2" t="str">
        <f t="shared" si="18"/>
        <v>-</v>
      </c>
      <c r="AN55" s="49"/>
      <c r="AO55" s="41">
        <f t="shared" si="12"/>
        <v>0</v>
      </c>
      <c r="AP55" s="18" t="str">
        <f t="shared" si="13"/>
        <v/>
      </c>
      <c r="AQ55" s="18" t="str">
        <f t="shared" si="14"/>
        <v/>
      </c>
      <c r="AR55" s="18">
        <f t="shared" si="19"/>
        <v>0</v>
      </c>
      <c r="AS55" s="18">
        <f t="shared" si="20"/>
        <v>0</v>
      </c>
      <c r="AT55" s="18" t="str">
        <f t="shared" si="21"/>
        <v/>
      </c>
      <c r="AU55" s="18" t="str">
        <f t="shared" si="22"/>
        <v/>
      </c>
      <c r="AV55" s="18">
        <f t="shared" si="23"/>
        <v>0</v>
      </c>
      <c r="AW55" s="39" t="str">
        <f t="shared" si="24"/>
        <v/>
      </c>
    </row>
    <row r="56" spans="1:49" x14ac:dyDescent="0.25">
      <c r="A56" s="16">
        <v>50</v>
      </c>
      <c r="B56" s="31"/>
      <c r="C56" s="19"/>
      <c r="D56" s="10"/>
      <c r="E56" s="19"/>
      <c r="F56" s="28"/>
      <c r="G56" s="51"/>
      <c r="H56" s="51"/>
      <c r="I56" s="51"/>
      <c r="J56" s="7"/>
      <c r="K56" s="19"/>
      <c r="L56" s="10"/>
      <c r="M56" s="3"/>
      <c r="N56" s="28"/>
      <c r="O56" s="51"/>
      <c r="P56" s="51"/>
      <c r="Q56" s="7"/>
      <c r="R56" s="19"/>
      <c r="S56" s="28"/>
      <c r="T56" s="51"/>
      <c r="U56" s="51"/>
      <c r="V56" s="7"/>
      <c r="W56" s="19"/>
      <c r="X56" s="28"/>
      <c r="Y56" s="51"/>
      <c r="Z56" s="51"/>
      <c r="AA56" s="7"/>
      <c r="AB56" s="3"/>
      <c r="AC56" s="4" t="str">
        <f t="shared" si="10"/>
        <v/>
      </c>
      <c r="AD56" s="3"/>
      <c r="AE56" s="4" t="str">
        <f t="shared" si="15"/>
        <v/>
      </c>
      <c r="AF56" s="3"/>
      <c r="AG56" s="4" t="str">
        <f t="shared" si="11"/>
        <v/>
      </c>
      <c r="AH56" s="3"/>
      <c r="AI56" s="4" t="str">
        <f t="shared" si="16"/>
        <v/>
      </c>
      <c r="AJ56" s="3"/>
      <c r="AK56" s="4" t="str">
        <f t="shared" si="17"/>
        <v/>
      </c>
      <c r="AL56" s="3"/>
      <c r="AM56" s="4" t="str">
        <f t="shared" si="18"/>
        <v>-</v>
      </c>
      <c r="AN56" s="49"/>
      <c r="AO56" s="41">
        <f t="shared" si="12"/>
        <v>0</v>
      </c>
      <c r="AP56" s="18" t="str">
        <f t="shared" si="13"/>
        <v/>
      </c>
      <c r="AQ56" s="18" t="str">
        <f t="shared" si="14"/>
        <v/>
      </c>
      <c r="AR56" s="18">
        <f t="shared" si="19"/>
        <v>0</v>
      </c>
      <c r="AS56" s="18">
        <f t="shared" si="20"/>
        <v>0</v>
      </c>
      <c r="AT56" s="18" t="str">
        <f t="shared" si="21"/>
        <v/>
      </c>
      <c r="AU56" s="18" t="str">
        <f t="shared" si="22"/>
        <v/>
      </c>
      <c r="AV56" s="18">
        <f t="shared" si="23"/>
        <v>0</v>
      </c>
      <c r="AW56" s="39" t="str">
        <f t="shared" si="24"/>
        <v/>
      </c>
    </row>
    <row r="57" spans="1:49" x14ac:dyDescent="0.25">
      <c r="A57" s="15">
        <v>51</v>
      </c>
      <c r="B57" s="32"/>
      <c r="C57" s="18"/>
      <c r="D57" s="9"/>
      <c r="E57" s="18"/>
      <c r="F57" s="27"/>
      <c r="G57" s="50"/>
      <c r="H57" s="50"/>
      <c r="I57" s="50"/>
      <c r="J57" s="6"/>
      <c r="K57" s="18"/>
      <c r="L57" s="9"/>
      <c r="N57" s="27"/>
      <c r="O57" s="50"/>
      <c r="P57" s="50"/>
      <c r="Q57" s="6"/>
      <c r="R57" s="18"/>
      <c r="S57" s="27"/>
      <c r="T57" s="50"/>
      <c r="U57" s="50"/>
      <c r="V57" s="6"/>
      <c r="W57" s="18"/>
      <c r="X57" s="27"/>
      <c r="Y57" s="50"/>
      <c r="Z57" s="50"/>
      <c r="AA57" s="6"/>
      <c r="AB57" s="49"/>
      <c r="AC57" s="2" t="str">
        <f t="shared" si="10"/>
        <v/>
      </c>
      <c r="AE57" s="2" t="str">
        <f t="shared" si="15"/>
        <v/>
      </c>
      <c r="AF57" s="49"/>
      <c r="AG57" s="2" t="str">
        <f t="shared" si="11"/>
        <v/>
      </c>
      <c r="AH57" s="49"/>
      <c r="AI57" s="2" t="str">
        <f t="shared" si="16"/>
        <v/>
      </c>
      <c r="AK57" s="2" t="str">
        <f t="shared" si="17"/>
        <v/>
      </c>
      <c r="AL57" s="49"/>
      <c r="AM57" s="2" t="str">
        <f t="shared" si="18"/>
        <v>-</v>
      </c>
      <c r="AN57" s="49"/>
      <c r="AO57" s="41">
        <f t="shared" si="12"/>
        <v>0</v>
      </c>
      <c r="AP57" s="18" t="str">
        <f t="shared" si="13"/>
        <v/>
      </c>
      <c r="AQ57" s="18" t="str">
        <f t="shared" si="14"/>
        <v/>
      </c>
      <c r="AR57" s="18">
        <f t="shared" si="19"/>
        <v>0</v>
      </c>
      <c r="AS57" s="18">
        <f t="shared" si="20"/>
        <v>0</v>
      </c>
      <c r="AT57" s="18" t="str">
        <f t="shared" si="21"/>
        <v/>
      </c>
      <c r="AU57" s="18" t="str">
        <f t="shared" si="22"/>
        <v/>
      </c>
      <c r="AV57" s="18">
        <f t="shared" si="23"/>
        <v>0</v>
      </c>
      <c r="AW57" s="39" t="str">
        <f t="shared" si="24"/>
        <v/>
      </c>
    </row>
    <row r="58" spans="1:49" x14ac:dyDescent="0.25">
      <c r="A58" s="16">
        <v>52</v>
      </c>
      <c r="B58" s="31"/>
      <c r="C58" s="19"/>
      <c r="D58" s="10"/>
      <c r="E58" s="19"/>
      <c r="F58" s="28"/>
      <c r="G58" s="51"/>
      <c r="H58" s="51"/>
      <c r="I58" s="51"/>
      <c r="J58" s="7"/>
      <c r="K58" s="19"/>
      <c r="L58" s="10"/>
      <c r="M58" s="3"/>
      <c r="N58" s="28"/>
      <c r="O58" s="51"/>
      <c r="P58" s="51"/>
      <c r="Q58" s="7"/>
      <c r="R58" s="19"/>
      <c r="S58" s="28"/>
      <c r="T58" s="51"/>
      <c r="U58" s="51"/>
      <c r="V58" s="7"/>
      <c r="W58" s="19"/>
      <c r="X58" s="28"/>
      <c r="Y58" s="51"/>
      <c r="Z58" s="51"/>
      <c r="AA58" s="7"/>
      <c r="AB58" s="3"/>
      <c r="AC58" s="4" t="str">
        <f t="shared" si="10"/>
        <v/>
      </c>
      <c r="AD58" s="3"/>
      <c r="AE58" s="4" t="str">
        <f t="shared" si="15"/>
        <v/>
      </c>
      <c r="AF58" s="3"/>
      <c r="AG58" s="4" t="str">
        <f t="shared" si="11"/>
        <v/>
      </c>
      <c r="AH58" s="3"/>
      <c r="AI58" s="4" t="str">
        <f t="shared" si="16"/>
        <v/>
      </c>
      <c r="AJ58" s="3"/>
      <c r="AK58" s="4" t="str">
        <f t="shared" si="17"/>
        <v/>
      </c>
      <c r="AL58" s="3"/>
      <c r="AM58" s="4" t="str">
        <f t="shared" si="18"/>
        <v>-</v>
      </c>
      <c r="AN58" s="49"/>
      <c r="AO58" s="41">
        <f t="shared" si="12"/>
        <v>0</v>
      </c>
      <c r="AP58" s="18" t="str">
        <f t="shared" si="13"/>
        <v/>
      </c>
      <c r="AQ58" s="18" t="str">
        <f t="shared" si="14"/>
        <v/>
      </c>
      <c r="AR58" s="18">
        <f t="shared" si="19"/>
        <v>0</v>
      </c>
      <c r="AS58" s="18">
        <f t="shared" si="20"/>
        <v>0</v>
      </c>
      <c r="AT58" s="18" t="str">
        <f t="shared" si="21"/>
        <v/>
      </c>
      <c r="AU58" s="18" t="str">
        <f t="shared" si="22"/>
        <v/>
      </c>
      <c r="AV58" s="18">
        <f t="shared" si="23"/>
        <v>0</v>
      </c>
      <c r="AW58" s="39" t="str">
        <f t="shared" si="24"/>
        <v/>
      </c>
    </row>
    <row r="59" spans="1:49" x14ac:dyDescent="0.25">
      <c r="A59" s="15">
        <v>53</v>
      </c>
      <c r="B59" s="32"/>
      <c r="C59" s="18"/>
      <c r="D59" s="9"/>
      <c r="E59" s="18"/>
      <c r="F59" s="27"/>
      <c r="G59" s="50"/>
      <c r="H59" s="50"/>
      <c r="I59" s="50"/>
      <c r="J59" s="6"/>
      <c r="K59" s="18"/>
      <c r="L59" s="9"/>
      <c r="N59" s="27"/>
      <c r="O59" s="50"/>
      <c r="P59" s="50"/>
      <c r="Q59" s="6"/>
      <c r="R59" s="18"/>
      <c r="S59" s="27"/>
      <c r="T59" s="50"/>
      <c r="U59" s="50"/>
      <c r="V59" s="6"/>
      <c r="W59" s="18"/>
      <c r="X59" s="27"/>
      <c r="Y59" s="50"/>
      <c r="Z59" s="50"/>
      <c r="AA59" s="6"/>
      <c r="AB59" s="49"/>
      <c r="AC59" s="2" t="str">
        <f t="shared" si="10"/>
        <v/>
      </c>
      <c r="AE59" s="2" t="str">
        <f t="shared" si="15"/>
        <v/>
      </c>
      <c r="AF59" s="49"/>
      <c r="AG59" s="2" t="str">
        <f t="shared" si="11"/>
        <v/>
      </c>
      <c r="AH59" s="49"/>
      <c r="AI59" s="2" t="str">
        <f t="shared" si="16"/>
        <v/>
      </c>
      <c r="AK59" s="2" t="str">
        <f t="shared" si="17"/>
        <v/>
      </c>
      <c r="AL59" s="49"/>
      <c r="AM59" s="2" t="str">
        <f t="shared" si="18"/>
        <v>-</v>
      </c>
      <c r="AN59" s="49"/>
      <c r="AO59" s="41">
        <f t="shared" si="12"/>
        <v>0</v>
      </c>
      <c r="AP59" s="18" t="str">
        <f t="shared" si="13"/>
        <v/>
      </c>
      <c r="AQ59" s="18" t="str">
        <f t="shared" si="14"/>
        <v/>
      </c>
      <c r="AR59" s="18">
        <f t="shared" si="19"/>
        <v>0</v>
      </c>
      <c r="AS59" s="18">
        <f t="shared" si="20"/>
        <v>0</v>
      </c>
      <c r="AT59" s="18" t="str">
        <f t="shared" si="21"/>
        <v/>
      </c>
      <c r="AU59" s="18" t="str">
        <f t="shared" si="22"/>
        <v/>
      </c>
      <c r="AV59" s="18">
        <f t="shared" si="23"/>
        <v>0</v>
      </c>
      <c r="AW59" s="39" t="str">
        <f t="shared" si="24"/>
        <v/>
      </c>
    </row>
    <row r="60" spans="1:49" x14ac:dyDescent="0.25">
      <c r="A60" s="16">
        <v>54</v>
      </c>
      <c r="B60" s="31"/>
      <c r="C60" s="19"/>
      <c r="D60" s="10"/>
      <c r="E60" s="19"/>
      <c r="F60" s="28"/>
      <c r="G60" s="51"/>
      <c r="H60" s="51"/>
      <c r="I60" s="51"/>
      <c r="J60" s="7"/>
      <c r="K60" s="19"/>
      <c r="L60" s="10"/>
      <c r="M60" s="3"/>
      <c r="N60" s="28"/>
      <c r="O60" s="51"/>
      <c r="P60" s="51"/>
      <c r="Q60" s="7"/>
      <c r="R60" s="19"/>
      <c r="S60" s="28"/>
      <c r="T60" s="51"/>
      <c r="U60" s="51"/>
      <c r="V60" s="7"/>
      <c r="W60" s="19"/>
      <c r="X60" s="28"/>
      <c r="Y60" s="51"/>
      <c r="Z60" s="51"/>
      <c r="AA60" s="7"/>
      <c r="AB60" s="3"/>
      <c r="AC60" s="4" t="str">
        <f t="shared" si="10"/>
        <v/>
      </c>
      <c r="AD60" s="3"/>
      <c r="AE60" s="4" t="str">
        <f t="shared" si="15"/>
        <v/>
      </c>
      <c r="AF60" s="3"/>
      <c r="AG60" s="4" t="str">
        <f t="shared" si="11"/>
        <v/>
      </c>
      <c r="AH60" s="3"/>
      <c r="AI60" s="4" t="str">
        <f t="shared" si="16"/>
        <v/>
      </c>
      <c r="AJ60" s="3"/>
      <c r="AK60" s="4" t="str">
        <f t="shared" si="17"/>
        <v/>
      </c>
      <c r="AL60" s="3"/>
      <c r="AM60" s="4" t="str">
        <f t="shared" si="18"/>
        <v>-</v>
      </c>
      <c r="AN60" s="49"/>
      <c r="AO60" s="41">
        <f t="shared" si="12"/>
        <v>0</v>
      </c>
      <c r="AP60" s="18" t="str">
        <f t="shared" si="13"/>
        <v/>
      </c>
      <c r="AQ60" s="18" t="str">
        <f t="shared" si="14"/>
        <v/>
      </c>
      <c r="AR60" s="18">
        <f t="shared" si="19"/>
        <v>0</v>
      </c>
      <c r="AS60" s="18">
        <f t="shared" si="20"/>
        <v>0</v>
      </c>
      <c r="AT60" s="18" t="str">
        <f t="shared" si="21"/>
        <v/>
      </c>
      <c r="AU60" s="18" t="str">
        <f t="shared" si="22"/>
        <v/>
      </c>
      <c r="AV60" s="18">
        <f t="shared" si="23"/>
        <v>0</v>
      </c>
      <c r="AW60" s="39" t="str">
        <f t="shared" si="24"/>
        <v/>
      </c>
    </row>
    <row r="61" spans="1:49" x14ac:dyDescent="0.25">
      <c r="A61" s="15">
        <v>55</v>
      </c>
      <c r="B61" s="32"/>
      <c r="C61" s="18"/>
      <c r="D61" s="9"/>
      <c r="E61" s="18"/>
      <c r="F61" s="27"/>
      <c r="G61" s="50"/>
      <c r="H61" s="50"/>
      <c r="I61" s="50"/>
      <c r="J61" s="6"/>
      <c r="K61" s="18"/>
      <c r="L61" s="9"/>
      <c r="N61" s="27"/>
      <c r="O61" s="50"/>
      <c r="P61" s="50"/>
      <c r="Q61" s="6"/>
      <c r="R61" s="18"/>
      <c r="S61" s="27"/>
      <c r="T61" s="50"/>
      <c r="U61" s="50"/>
      <c r="V61" s="6"/>
      <c r="W61" s="18"/>
      <c r="X61" s="27"/>
      <c r="Y61" s="50"/>
      <c r="Z61" s="50"/>
      <c r="AA61" s="6"/>
      <c r="AB61" s="49"/>
      <c r="AC61" s="2" t="str">
        <f t="shared" si="10"/>
        <v/>
      </c>
      <c r="AE61" s="2" t="str">
        <f t="shared" si="15"/>
        <v/>
      </c>
      <c r="AF61" s="49"/>
      <c r="AG61" s="2" t="str">
        <f t="shared" si="11"/>
        <v/>
      </c>
      <c r="AH61" s="49"/>
      <c r="AI61" s="2" t="str">
        <f t="shared" si="16"/>
        <v/>
      </c>
      <c r="AK61" s="2" t="str">
        <f t="shared" si="17"/>
        <v/>
      </c>
      <c r="AL61" s="49"/>
      <c r="AM61" s="2" t="str">
        <f t="shared" si="18"/>
        <v>-</v>
      </c>
      <c r="AN61" s="49"/>
      <c r="AO61" s="41">
        <f t="shared" si="12"/>
        <v>0</v>
      </c>
      <c r="AP61" s="18" t="str">
        <f t="shared" si="13"/>
        <v/>
      </c>
      <c r="AQ61" s="18" t="str">
        <f t="shared" si="14"/>
        <v/>
      </c>
      <c r="AR61" s="18">
        <f t="shared" si="19"/>
        <v>0</v>
      </c>
      <c r="AS61" s="18">
        <f t="shared" si="20"/>
        <v>0</v>
      </c>
      <c r="AT61" s="18" t="str">
        <f t="shared" si="21"/>
        <v/>
      </c>
      <c r="AU61" s="18" t="str">
        <f t="shared" si="22"/>
        <v/>
      </c>
      <c r="AV61" s="18">
        <f t="shared" si="23"/>
        <v>0</v>
      </c>
      <c r="AW61" s="39" t="str">
        <f t="shared" si="24"/>
        <v/>
      </c>
    </row>
    <row r="62" spans="1:49" x14ac:dyDescent="0.25">
      <c r="A62" s="16">
        <v>56</v>
      </c>
      <c r="B62" s="31"/>
      <c r="C62" s="19"/>
      <c r="D62" s="10"/>
      <c r="E62" s="19"/>
      <c r="F62" s="28"/>
      <c r="G62" s="51"/>
      <c r="H62" s="51"/>
      <c r="I62" s="51"/>
      <c r="J62" s="7"/>
      <c r="K62" s="19"/>
      <c r="L62" s="10"/>
      <c r="M62" s="3"/>
      <c r="N62" s="28"/>
      <c r="O62" s="51"/>
      <c r="P62" s="51"/>
      <c r="Q62" s="7"/>
      <c r="R62" s="19"/>
      <c r="S62" s="28"/>
      <c r="T62" s="51"/>
      <c r="U62" s="51"/>
      <c r="V62" s="7"/>
      <c r="W62" s="19"/>
      <c r="X62" s="28"/>
      <c r="Y62" s="51"/>
      <c r="Z62" s="51"/>
      <c r="AA62" s="7"/>
      <c r="AB62" s="3"/>
      <c r="AC62" s="4" t="str">
        <f t="shared" si="10"/>
        <v/>
      </c>
      <c r="AD62" s="3"/>
      <c r="AE62" s="4" t="str">
        <f t="shared" si="15"/>
        <v/>
      </c>
      <c r="AF62" s="3"/>
      <c r="AG62" s="4" t="str">
        <f t="shared" si="11"/>
        <v/>
      </c>
      <c r="AH62" s="3"/>
      <c r="AI62" s="4" t="str">
        <f t="shared" si="16"/>
        <v/>
      </c>
      <c r="AJ62" s="3"/>
      <c r="AK62" s="4" t="str">
        <f t="shared" si="17"/>
        <v/>
      </c>
      <c r="AL62" s="3"/>
      <c r="AM62" s="4" t="str">
        <f t="shared" si="18"/>
        <v>-</v>
      </c>
      <c r="AN62" s="49"/>
      <c r="AO62" s="41">
        <f t="shared" si="12"/>
        <v>0</v>
      </c>
      <c r="AP62" s="18" t="str">
        <f t="shared" si="13"/>
        <v/>
      </c>
      <c r="AQ62" s="18" t="str">
        <f t="shared" si="14"/>
        <v/>
      </c>
      <c r="AR62" s="18">
        <f t="shared" si="19"/>
        <v>0</v>
      </c>
      <c r="AS62" s="18">
        <f t="shared" si="20"/>
        <v>0</v>
      </c>
      <c r="AT62" s="18" t="str">
        <f t="shared" si="21"/>
        <v/>
      </c>
      <c r="AU62" s="18" t="str">
        <f t="shared" si="22"/>
        <v/>
      </c>
      <c r="AV62" s="18">
        <f t="shared" si="23"/>
        <v>0</v>
      </c>
      <c r="AW62" s="39" t="str">
        <f t="shared" si="24"/>
        <v/>
      </c>
    </row>
    <row r="63" spans="1:49" x14ac:dyDescent="0.25">
      <c r="A63" s="15">
        <v>57</v>
      </c>
      <c r="B63" s="32"/>
      <c r="C63" s="18"/>
      <c r="D63" s="9"/>
      <c r="E63" s="18"/>
      <c r="F63" s="27"/>
      <c r="G63" s="50"/>
      <c r="H63" s="50"/>
      <c r="I63" s="50"/>
      <c r="J63" s="6"/>
      <c r="K63" s="18"/>
      <c r="L63" s="9"/>
      <c r="N63" s="27"/>
      <c r="O63" s="50"/>
      <c r="P63" s="50"/>
      <c r="Q63" s="6"/>
      <c r="R63" s="18"/>
      <c r="S63" s="27"/>
      <c r="T63" s="50"/>
      <c r="U63" s="50"/>
      <c r="V63" s="6"/>
      <c r="W63" s="18"/>
      <c r="X63" s="27"/>
      <c r="Y63" s="50"/>
      <c r="Z63" s="50"/>
      <c r="AA63" s="6"/>
      <c r="AB63" s="49"/>
      <c r="AC63" s="2" t="str">
        <f t="shared" si="10"/>
        <v/>
      </c>
      <c r="AE63" s="2" t="str">
        <f t="shared" si="15"/>
        <v/>
      </c>
      <c r="AF63" s="49"/>
      <c r="AG63" s="2" t="str">
        <f t="shared" si="11"/>
        <v/>
      </c>
      <c r="AH63" s="49"/>
      <c r="AI63" s="2" t="str">
        <f t="shared" si="16"/>
        <v/>
      </c>
      <c r="AK63" s="2" t="str">
        <f t="shared" si="17"/>
        <v/>
      </c>
      <c r="AL63" s="49"/>
      <c r="AM63" s="2" t="str">
        <f t="shared" si="18"/>
        <v>-</v>
      </c>
      <c r="AN63" s="49"/>
      <c r="AO63" s="41">
        <f t="shared" si="12"/>
        <v>0</v>
      </c>
      <c r="AP63" s="18" t="str">
        <f t="shared" si="13"/>
        <v/>
      </c>
      <c r="AQ63" s="18" t="str">
        <f t="shared" si="14"/>
        <v/>
      </c>
      <c r="AR63" s="18">
        <f t="shared" si="19"/>
        <v>0</v>
      </c>
      <c r="AS63" s="18">
        <f t="shared" si="20"/>
        <v>0</v>
      </c>
      <c r="AT63" s="18" t="str">
        <f t="shared" si="21"/>
        <v/>
      </c>
      <c r="AU63" s="18" t="str">
        <f t="shared" si="22"/>
        <v/>
      </c>
      <c r="AV63" s="18">
        <f t="shared" si="23"/>
        <v>0</v>
      </c>
      <c r="AW63" s="39" t="str">
        <f t="shared" si="24"/>
        <v/>
      </c>
    </row>
    <row r="64" spans="1:49" x14ac:dyDescent="0.25">
      <c r="A64" s="16">
        <v>58</v>
      </c>
      <c r="B64" s="31"/>
      <c r="C64" s="19"/>
      <c r="D64" s="10"/>
      <c r="E64" s="19"/>
      <c r="F64" s="28"/>
      <c r="G64" s="51"/>
      <c r="H64" s="51"/>
      <c r="I64" s="51"/>
      <c r="J64" s="7"/>
      <c r="K64" s="19"/>
      <c r="L64" s="10"/>
      <c r="M64" s="3"/>
      <c r="N64" s="28"/>
      <c r="O64" s="51"/>
      <c r="P64" s="51"/>
      <c r="Q64" s="7"/>
      <c r="R64" s="19"/>
      <c r="S64" s="28"/>
      <c r="T64" s="51"/>
      <c r="U64" s="51"/>
      <c r="V64" s="7"/>
      <c r="W64" s="19"/>
      <c r="X64" s="28"/>
      <c r="Y64" s="51"/>
      <c r="Z64" s="51"/>
      <c r="AA64" s="7"/>
      <c r="AB64" s="3"/>
      <c r="AC64" s="4" t="str">
        <f t="shared" si="10"/>
        <v/>
      </c>
      <c r="AD64" s="3"/>
      <c r="AE64" s="4" t="str">
        <f t="shared" si="15"/>
        <v/>
      </c>
      <c r="AF64" s="3"/>
      <c r="AG64" s="4" t="str">
        <f t="shared" si="11"/>
        <v/>
      </c>
      <c r="AH64" s="3"/>
      <c r="AI64" s="4" t="str">
        <f t="shared" si="16"/>
        <v/>
      </c>
      <c r="AJ64" s="3"/>
      <c r="AK64" s="4" t="str">
        <f t="shared" si="17"/>
        <v/>
      </c>
      <c r="AL64" s="3"/>
      <c r="AM64" s="4" t="str">
        <f t="shared" si="18"/>
        <v>-</v>
      </c>
      <c r="AN64" s="49"/>
      <c r="AO64" s="41">
        <f t="shared" si="12"/>
        <v>0</v>
      </c>
      <c r="AP64" s="18" t="str">
        <f t="shared" si="13"/>
        <v/>
      </c>
      <c r="AQ64" s="18" t="str">
        <f t="shared" si="14"/>
        <v/>
      </c>
      <c r="AR64" s="18">
        <f t="shared" si="19"/>
        <v>0</v>
      </c>
      <c r="AS64" s="18">
        <f t="shared" si="20"/>
        <v>0</v>
      </c>
      <c r="AT64" s="18" t="str">
        <f t="shared" si="21"/>
        <v/>
      </c>
      <c r="AU64" s="18" t="str">
        <f t="shared" si="22"/>
        <v/>
      </c>
      <c r="AV64" s="18">
        <f t="shared" si="23"/>
        <v>0</v>
      </c>
      <c r="AW64" s="39" t="str">
        <f t="shared" si="24"/>
        <v/>
      </c>
    </row>
    <row r="65" spans="1:49" x14ac:dyDescent="0.25">
      <c r="A65" s="15">
        <v>59</v>
      </c>
      <c r="B65" s="32"/>
      <c r="C65" s="18"/>
      <c r="D65" s="9"/>
      <c r="E65" s="18"/>
      <c r="F65" s="27"/>
      <c r="G65" s="50"/>
      <c r="H65" s="50"/>
      <c r="I65" s="50"/>
      <c r="J65" s="6"/>
      <c r="K65" s="18"/>
      <c r="L65" s="9"/>
      <c r="N65" s="27"/>
      <c r="O65" s="50"/>
      <c r="P65" s="50"/>
      <c r="Q65" s="6"/>
      <c r="R65" s="18"/>
      <c r="S65" s="27"/>
      <c r="T65" s="50"/>
      <c r="U65" s="50"/>
      <c r="V65" s="6"/>
      <c r="W65" s="18"/>
      <c r="X65" s="27"/>
      <c r="Y65" s="50"/>
      <c r="Z65" s="50"/>
      <c r="AA65" s="6"/>
      <c r="AB65" s="49"/>
      <c r="AC65" s="2" t="str">
        <f t="shared" si="10"/>
        <v/>
      </c>
      <c r="AE65" s="2" t="str">
        <f t="shared" si="15"/>
        <v/>
      </c>
      <c r="AF65" s="49"/>
      <c r="AG65" s="2" t="str">
        <f t="shared" si="11"/>
        <v/>
      </c>
      <c r="AH65" s="49"/>
      <c r="AI65" s="2" t="str">
        <f t="shared" si="16"/>
        <v/>
      </c>
      <c r="AK65" s="2" t="str">
        <f t="shared" si="17"/>
        <v/>
      </c>
      <c r="AL65" s="49"/>
      <c r="AM65" s="2" t="str">
        <f t="shared" si="18"/>
        <v>-</v>
      </c>
      <c r="AN65" s="49"/>
      <c r="AO65" s="41">
        <f t="shared" si="12"/>
        <v>0</v>
      </c>
      <c r="AP65" s="18" t="str">
        <f t="shared" si="13"/>
        <v/>
      </c>
      <c r="AQ65" s="18" t="str">
        <f t="shared" si="14"/>
        <v/>
      </c>
      <c r="AR65" s="18">
        <f t="shared" si="19"/>
        <v>0</v>
      </c>
      <c r="AS65" s="18">
        <f t="shared" si="20"/>
        <v>0</v>
      </c>
      <c r="AT65" s="18" t="str">
        <f t="shared" si="21"/>
        <v/>
      </c>
      <c r="AU65" s="18" t="str">
        <f t="shared" si="22"/>
        <v/>
      </c>
      <c r="AV65" s="18">
        <f t="shared" si="23"/>
        <v>0</v>
      </c>
      <c r="AW65" s="39" t="str">
        <f t="shared" si="24"/>
        <v/>
      </c>
    </row>
    <row r="66" spans="1:49" ht="15.75" thickBot="1" x14ac:dyDescent="0.3">
      <c r="A66" s="17">
        <v>60</v>
      </c>
      <c r="B66" s="45"/>
      <c r="C66" s="19"/>
      <c r="D66" s="11"/>
      <c r="E66" s="19"/>
      <c r="F66" s="29"/>
      <c r="G66" s="53"/>
      <c r="H66" s="53"/>
      <c r="I66" s="53"/>
      <c r="J66" s="8"/>
      <c r="K66" s="19"/>
      <c r="L66" s="11"/>
      <c r="M66" s="3"/>
      <c r="N66" s="29"/>
      <c r="O66" s="53"/>
      <c r="P66" s="53"/>
      <c r="Q66" s="8"/>
      <c r="R66" s="19"/>
      <c r="S66" s="29"/>
      <c r="T66" s="53"/>
      <c r="U66" s="53"/>
      <c r="V66" s="8"/>
      <c r="W66" s="19"/>
      <c r="X66" s="29"/>
      <c r="Y66" s="53"/>
      <c r="Z66" s="53"/>
      <c r="AA66" s="8"/>
      <c r="AB66" s="3"/>
      <c r="AC66" s="12" t="str">
        <f t="shared" si="10"/>
        <v/>
      </c>
      <c r="AD66" s="3"/>
      <c r="AE66" s="12" t="str">
        <f t="shared" si="15"/>
        <v/>
      </c>
      <c r="AF66" s="3"/>
      <c r="AG66" s="12" t="str">
        <f t="shared" si="11"/>
        <v/>
      </c>
      <c r="AH66" s="3"/>
      <c r="AI66" s="12" t="str">
        <f t="shared" si="16"/>
        <v/>
      </c>
      <c r="AJ66" s="3"/>
      <c r="AK66" s="12" t="str">
        <f t="shared" si="17"/>
        <v/>
      </c>
      <c r="AL66" s="3"/>
      <c r="AM66" s="12" t="str">
        <f t="shared" si="18"/>
        <v>-</v>
      </c>
      <c r="AN66" s="49"/>
      <c r="AO66" s="42">
        <f t="shared" si="12"/>
        <v>0</v>
      </c>
      <c r="AP66" s="43" t="str">
        <f t="shared" si="13"/>
        <v/>
      </c>
      <c r="AQ66" s="43" t="str">
        <f t="shared" si="14"/>
        <v/>
      </c>
      <c r="AR66" s="43">
        <f t="shared" si="19"/>
        <v>0</v>
      </c>
      <c r="AS66" s="43">
        <f t="shared" si="20"/>
        <v>0</v>
      </c>
      <c r="AT66" s="43" t="str">
        <f t="shared" si="21"/>
        <v/>
      </c>
      <c r="AU66" s="43" t="str">
        <f t="shared" si="22"/>
        <v/>
      </c>
      <c r="AV66" s="43">
        <f t="shared" si="23"/>
        <v>0</v>
      </c>
      <c r="AW66" s="40" t="str">
        <f t="shared" si="24"/>
        <v/>
      </c>
    </row>
    <row r="67" spans="1:49" x14ac:dyDescent="0.25">
      <c r="A67" s="5"/>
      <c r="B67" s="5"/>
      <c r="C67" s="5"/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  <c r="S67" s="5"/>
      <c r="T67" s="5"/>
      <c r="U67" s="5"/>
      <c r="V67" s="5"/>
      <c r="W67" s="5"/>
      <c r="X67" s="5"/>
      <c r="Y67" s="5"/>
      <c r="Z67" s="5"/>
      <c r="AA67" s="5"/>
      <c r="AB67" s="5"/>
      <c r="AC67" s="49"/>
      <c r="AD67" s="5"/>
      <c r="AF67" s="5"/>
      <c r="AG67" s="49"/>
      <c r="AH67" s="5"/>
      <c r="AJ67" s="5"/>
      <c r="AK67" s="5"/>
      <c r="AL67" s="5"/>
      <c r="AM67" s="5"/>
      <c r="AN67" s="49"/>
      <c r="AO67" s="49"/>
      <c r="AP67" s="49"/>
      <c r="AQ67" s="49"/>
      <c r="AR67" s="49"/>
      <c r="AS67" s="49"/>
      <c r="AT67" s="49"/>
      <c r="AU67" s="49"/>
      <c r="AV67" s="49"/>
      <c r="AW67" s="49"/>
    </row>
    <row r="68" spans="1:49" x14ac:dyDescent="0.25">
      <c r="A68" s="5"/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  <c r="S68" s="5"/>
      <c r="T68" s="5"/>
      <c r="U68" s="5"/>
      <c r="V68" s="5"/>
      <c r="W68" s="5"/>
      <c r="X68" s="5"/>
      <c r="Y68" s="5"/>
      <c r="Z68" s="5"/>
      <c r="AA68" s="5"/>
      <c r="AB68" s="5"/>
      <c r="AC68" s="49"/>
      <c r="AD68" s="5"/>
      <c r="AF68" s="5"/>
      <c r="AG68" s="49"/>
      <c r="AH68" s="5"/>
      <c r="AJ68" s="5"/>
      <c r="AK68" s="5"/>
      <c r="AL68" s="5"/>
      <c r="AM68" s="5"/>
      <c r="AN68" s="49"/>
      <c r="AO68" s="49"/>
      <c r="AP68" s="49"/>
      <c r="AQ68" s="49"/>
      <c r="AR68" s="49"/>
      <c r="AS68" s="49"/>
      <c r="AT68" s="49"/>
      <c r="AU68" s="49"/>
      <c r="AV68" s="49"/>
      <c r="AW68" s="49"/>
    </row>
    <row r="69" spans="1:49" x14ac:dyDescent="0.25">
      <c r="A69" s="5"/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S69" s="5"/>
      <c r="T69" s="5"/>
      <c r="U69" s="5"/>
      <c r="V69" s="5"/>
      <c r="W69" s="5"/>
      <c r="X69" s="5"/>
      <c r="Y69" s="5"/>
      <c r="Z69" s="5"/>
      <c r="AA69" s="5"/>
      <c r="AB69" s="5"/>
      <c r="AC69" s="49"/>
      <c r="AD69" s="5"/>
      <c r="AF69" s="5"/>
      <c r="AG69" s="49"/>
      <c r="AH69" s="5"/>
      <c r="AJ69" s="5"/>
      <c r="AK69" s="5"/>
      <c r="AL69" s="5"/>
      <c r="AM69" s="5"/>
      <c r="AN69" s="49"/>
      <c r="AO69" s="49"/>
      <c r="AP69" s="49"/>
      <c r="AQ69" s="49"/>
      <c r="AR69" s="49"/>
      <c r="AS69" s="49"/>
      <c r="AT69" s="49"/>
      <c r="AU69" s="49"/>
      <c r="AV69" s="49"/>
      <c r="AW69" s="49"/>
    </row>
    <row r="70" spans="1:49" x14ac:dyDescent="0.25">
      <c r="A70" s="5"/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S70" s="5"/>
      <c r="T70" s="5"/>
      <c r="U70" s="5"/>
      <c r="V70" s="5"/>
      <c r="W70" s="5"/>
      <c r="X70" s="5"/>
      <c r="Y70" s="5"/>
      <c r="Z70" s="5"/>
      <c r="AA70" s="5"/>
      <c r="AB70" s="5"/>
      <c r="AC70" s="49"/>
      <c r="AD70" s="5"/>
      <c r="AF70" s="5"/>
      <c r="AG70" s="49"/>
      <c r="AH70" s="5"/>
      <c r="AJ70" s="5"/>
      <c r="AK70" s="5"/>
      <c r="AL70" s="5"/>
      <c r="AM70" s="5"/>
      <c r="AN70" s="49"/>
      <c r="AO70" s="49"/>
      <c r="AP70" s="49"/>
      <c r="AQ70" s="49"/>
      <c r="AR70" s="49"/>
      <c r="AS70" s="49"/>
      <c r="AT70" s="49"/>
      <c r="AU70" s="49"/>
      <c r="AV70" s="49"/>
      <c r="AW70" s="49"/>
    </row>
  </sheetData>
  <mergeCells count="8">
    <mergeCell ref="AP2:AQ3"/>
    <mergeCell ref="AO1:AW1"/>
    <mergeCell ref="X4:AA4"/>
    <mergeCell ref="A1:AM1"/>
    <mergeCell ref="A2:AM2"/>
    <mergeCell ref="N4:Q4"/>
    <mergeCell ref="S4:V4"/>
    <mergeCell ref="F4:J4"/>
  </mergeCells>
  <conditionalFormatting sqref="AM7:AM66">
    <cfRule type="expression" dxfId="83" priority="43" stopIfTrue="1">
      <formula>MOD((AI7="")+(AG7="")+(AC7="")+(AE7=""),4)&gt;0</formula>
    </cfRule>
    <cfRule type="cellIs" priority="51" stopIfTrue="1" operator="equal">
      <formula>"-"</formula>
    </cfRule>
    <cfRule type="duplicateValues" dxfId="82" priority="52" stopIfTrue="1"/>
  </conditionalFormatting>
  <conditionalFormatting sqref="O7:O10 T7:T12 X7:AA66 O12 O14:O18 T14:T18 T21:T24 O21:O24 O29:O30 T29:T30 T33:T34 O33:O34 O36:O40 T36:T40 T42:T43 O42:O43 O45:O66 T45:T66">
    <cfRule type="cellIs" dxfId="81" priority="44" stopIfTrue="1" operator="equal">
      <formula>$AR$2</formula>
    </cfRule>
  </conditionalFormatting>
  <conditionalFormatting sqref="D7:D10 D12:D66">
    <cfRule type="cellIs" dxfId="80" priority="42" stopIfTrue="1" operator="equal">
      <formula>$AR$2</formula>
    </cfRule>
  </conditionalFormatting>
  <conditionalFormatting sqref="P7:P10 P12 P14:P18 P21:P24 P29:P30 P33:P34 P36:P40 P42:P43 P45:P66">
    <cfRule type="cellIs" dxfId="79" priority="41" stopIfTrue="1" operator="equal">
      <formula>$AR$2</formula>
    </cfRule>
  </conditionalFormatting>
  <conditionalFormatting sqref="U7:U12 U14:U18 U21:U24 U29:U30 U33:U34 U36:U40 U42:U43 U45:U66">
    <cfRule type="cellIs" dxfId="78" priority="40" stopIfTrue="1" operator="equal">
      <formula>$AR$2</formula>
    </cfRule>
  </conditionalFormatting>
  <conditionalFormatting sqref="D11">
    <cfRule type="cellIs" dxfId="77" priority="39" stopIfTrue="1" operator="equal">
      <formula>$AR$2</formula>
    </cfRule>
  </conditionalFormatting>
  <conditionalFormatting sqref="O11">
    <cfRule type="cellIs" dxfId="75" priority="38" stopIfTrue="1" operator="equal">
      <formula>$AR$2</formula>
    </cfRule>
  </conditionalFormatting>
  <conditionalFormatting sqref="P11">
    <cfRule type="cellIs" dxfId="73" priority="37" stopIfTrue="1" operator="equal">
      <formula>$AR$2</formula>
    </cfRule>
  </conditionalFormatting>
  <conditionalFormatting sqref="T13 O13">
    <cfRule type="cellIs" dxfId="71" priority="36" stopIfTrue="1" operator="equal">
      <formula>$AR$2</formula>
    </cfRule>
  </conditionalFormatting>
  <conditionalFormatting sqref="P13">
    <cfRule type="cellIs" dxfId="69" priority="35" stopIfTrue="1" operator="equal">
      <formula>$AR$2</formula>
    </cfRule>
  </conditionalFormatting>
  <conditionalFormatting sqref="U13">
    <cfRule type="cellIs" dxfId="67" priority="34" stopIfTrue="1" operator="equal">
      <formula>$AR$2</formula>
    </cfRule>
  </conditionalFormatting>
  <conditionalFormatting sqref="T19 O19">
    <cfRule type="cellIs" dxfId="65" priority="33" stopIfTrue="1" operator="equal">
      <formula>$AR$2</formula>
    </cfRule>
  </conditionalFormatting>
  <conditionalFormatting sqref="P19">
    <cfRule type="cellIs" dxfId="63" priority="32" stopIfTrue="1" operator="equal">
      <formula>$AR$2</formula>
    </cfRule>
  </conditionalFormatting>
  <conditionalFormatting sqref="U19">
    <cfRule type="cellIs" dxfId="61" priority="31" stopIfTrue="1" operator="equal">
      <formula>$AR$2</formula>
    </cfRule>
  </conditionalFormatting>
  <conditionalFormatting sqref="T20 O20">
    <cfRule type="cellIs" dxfId="59" priority="30" stopIfTrue="1" operator="equal">
      <formula>$AR$2</formula>
    </cfRule>
  </conditionalFormatting>
  <conditionalFormatting sqref="P20">
    <cfRule type="cellIs" dxfId="57" priority="29" stopIfTrue="1" operator="equal">
      <formula>$AR$2</formula>
    </cfRule>
  </conditionalFormatting>
  <conditionalFormatting sqref="U20">
    <cfRule type="cellIs" dxfId="55" priority="28" stopIfTrue="1" operator="equal">
      <formula>$AR$2</formula>
    </cfRule>
  </conditionalFormatting>
  <conditionalFormatting sqref="T25 O25">
    <cfRule type="cellIs" dxfId="53" priority="27" stopIfTrue="1" operator="equal">
      <formula>$AR$2</formula>
    </cfRule>
  </conditionalFormatting>
  <conditionalFormatting sqref="P25">
    <cfRule type="cellIs" dxfId="51" priority="26" stopIfTrue="1" operator="equal">
      <formula>$AR$2</formula>
    </cfRule>
  </conditionalFormatting>
  <conditionalFormatting sqref="U25">
    <cfRule type="cellIs" dxfId="49" priority="25" stopIfTrue="1" operator="equal">
      <formula>$AR$2</formula>
    </cfRule>
  </conditionalFormatting>
  <conditionalFormatting sqref="T26 O26">
    <cfRule type="cellIs" dxfId="47" priority="24" stopIfTrue="1" operator="equal">
      <formula>$AR$2</formula>
    </cfRule>
  </conditionalFormatting>
  <conditionalFormatting sqref="P26">
    <cfRule type="cellIs" dxfId="45" priority="23" stopIfTrue="1" operator="equal">
      <formula>$AR$2</formula>
    </cfRule>
  </conditionalFormatting>
  <conditionalFormatting sqref="U26">
    <cfRule type="cellIs" dxfId="43" priority="22" stopIfTrue="1" operator="equal">
      <formula>$AR$2</formula>
    </cfRule>
  </conditionalFormatting>
  <conditionalFormatting sqref="T27 O27">
    <cfRule type="cellIs" dxfId="41" priority="21" stopIfTrue="1" operator="equal">
      <formula>$AR$2</formula>
    </cfRule>
  </conditionalFormatting>
  <conditionalFormatting sqref="P27">
    <cfRule type="cellIs" dxfId="39" priority="20" stopIfTrue="1" operator="equal">
      <formula>$AR$2</formula>
    </cfRule>
  </conditionalFormatting>
  <conditionalFormatting sqref="U27">
    <cfRule type="cellIs" dxfId="37" priority="19" stopIfTrue="1" operator="equal">
      <formula>$AR$2</formula>
    </cfRule>
  </conditionalFormatting>
  <conditionalFormatting sqref="T28 O28">
    <cfRule type="cellIs" dxfId="35" priority="18" stopIfTrue="1" operator="equal">
      <formula>$AR$2</formula>
    </cfRule>
  </conditionalFormatting>
  <conditionalFormatting sqref="P28">
    <cfRule type="cellIs" dxfId="33" priority="17" stopIfTrue="1" operator="equal">
      <formula>$AR$2</formula>
    </cfRule>
  </conditionalFormatting>
  <conditionalFormatting sqref="U28">
    <cfRule type="cellIs" dxfId="31" priority="16" stopIfTrue="1" operator="equal">
      <formula>$AR$2</formula>
    </cfRule>
  </conditionalFormatting>
  <conditionalFormatting sqref="T31 O31">
    <cfRule type="cellIs" dxfId="29" priority="15" stopIfTrue="1" operator="equal">
      <formula>$AR$2</formula>
    </cfRule>
  </conditionalFormatting>
  <conditionalFormatting sqref="P31">
    <cfRule type="cellIs" dxfId="27" priority="14" stopIfTrue="1" operator="equal">
      <formula>$AR$2</formula>
    </cfRule>
  </conditionalFormatting>
  <conditionalFormatting sqref="U31">
    <cfRule type="cellIs" dxfId="25" priority="13" stopIfTrue="1" operator="equal">
      <formula>$AR$2</formula>
    </cfRule>
  </conditionalFormatting>
  <conditionalFormatting sqref="T32 O32">
    <cfRule type="cellIs" dxfId="23" priority="12" stopIfTrue="1" operator="equal">
      <formula>$AR$2</formula>
    </cfRule>
  </conditionalFormatting>
  <conditionalFormatting sqref="P32">
    <cfRule type="cellIs" dxfId="21" priority="11" stopIfTrue="1" operator="equal">
      <formula>$AR$2</formula>
    </cfRule>
  </conditionalFormatting>
  <conditionalFormatting sqref="U32">
    <cfRule type="cellIs" dxfId="19" priority="10" stopIfTrue="1" operator="equal">
      <formula>$AR$2</formula>
    </cfRule>
  </conditionalFormatting>
  <conditionalFormatting sqref="T35 O35">
    <cfRule type="cellIs" dxfId="17" priority="9" stopIfTrue="1" operator="equal">
      <formula>$AR$2</formula>
    </cfRule>
  </conditionalFormatting>
  <conditionalFormatting sqref="P35">
    <cfRule type="cellIs" dxfId="15" priority="8" stopIfTrue="1" operator="equal">
      <formula>$AR$2</formula>
    </cfRule>
  </conditionalFormatting>
  <conditionalFormatting sqref="U35">
    <cfRule type="cellIs" dxfId="13" priority="7" stopIfTrue="1" operator="equal">
      <formula>$AR$2</formula>
    </cfRule>
  </conditionalFormatting>
  <conditionalFormatting sqref="T41 O41">
    <cfRule type="cellIs" dxfId="11" priority="6" stopIfTrue="1" operator="equal">
      <formula>$AR$2</formula>
    </cfRule>
  </conditionalFormatting>
  <conditionalFormatting sqref="P41">
    <cfRule type="cellIs" dxfId="9" priority="5" stopIfTrue="1" operator="equal">
      <formula>$AR$2</formula>
    </cfRule>
  </conditionalFormatting>
  <conditionalFormatting sqref="U41">
    <cfRule type="cellIs" dxfId="7" priority="4" stopIfTrue="1" operator="equal">
      <formula>$AR$2</formula>
    </cfRule>
  </conditionalFormatting>
  <conditionalFormatting sqref="T44 O44">
    <cfRule type="cellIs" dxfId="5" priority="3" stopIfTrue="1" operator="equal">
      <formula>$AR$2</formula>
    </cfRule>
  </conditionalFormatting>
  <conditionalFormatting sqref="P44">
    <cfRule type="cellIs" dxfId="3" priority="2" stopIfTrue="1" operator="equal">
      <formula>$AR$2</formula>
    </cfRule>
  </conditionalFormatting>
  <conditionalFormatting sqref="U44">
    <cfRule type="cellIs" dxfId="1" priority="1" stopIfTrue="1" operator="equal">
      <formula>$AR$2</formula>
    </cfRule>
  </conditionalFormatting>
  <dataValidations count="11">
    <dataValidation type="decimal" allowBlank="1" showErrorMessage="1" errorTitle="Enter Chart Score Component" error="Please enter the chart score component.  Must be between 0 and 2 points" promptTitle="Exam Score" prompt="Please enter the written test score.  Must be between 0 and 50" sqref="F7:J66">
      <formula1>0</formula1>
      <formula2>2</formula2>
    </dataValidation>
    <dataValidation type="decimal" operator="greaterThanOrEqual" allowBlank="1" showInputMessage="1" showErrorMessage="1" errorTitle="Must be positive" error="Cell must be blank or positive number" sqref="V7:V66 Q7:Q66">
      <formula1>0</formula1>
    </dataValidation>
    <dataValidation type="whole" allowBlank="1" showErrorMessage="1" errorTitle="Invalid # of Rolls" error="Please input the number of penny rolls carried" promptTitle="Vehicle Mass" prompt="Please input the vehicle mass.  Must be between 250.0 and 2000.0 g" sqref="S7:S66 N7:N66">
      <formula1>0</formula1>
      <formula2>16</formula2>
    </dataValidation>
    <dataValidation type="list" allowBlank="1" showInputMessage="1" showErrorMessage="1" errorTitle="Select an option" error="Please select a valid option from the dropdown list" promptTitle="Competition Violations?" prompt="Select Y if there were any competition violations during this run.  N or leave blank if there weren't any." sqref="T7:T66 O7:O66">
      <formula1>$AR$2:$AR$3</formula1>
    </dataValidation>
    <dataValidation type="list" allowBlank="1" showInputMessage="1" showErrorMessage="1" errorTitle="Select an option" error="Please select a valid option from the dropdown list" promptTitle="No Successfull Runs?" prompt="Select Y if there were no successful runs.  N or leave blank if there was at least 1." sqref="X7:X66">
      <formula1>$AR$2:$AR$3</formula1>
    </dataValidation>
    <dataValidation type="list" allowBlank="1" showInputMessage="1" showErrorMessage="1" errorTitle="Select an option" error="Please select a valid option from the dropdown list" promptTitle="DQd for Unsafe Operation?" prompt="Select Y if team was DQed for unsafe operation.  N or leave blank if not DQed." sqref="Y7:Y66">
      <formula1>$AR$2:$AR$3</formula1>
    </dataValidation>
    <dataValidation type="list" allowBlank="1" showInputMessage="1" showErrorMessage="1" errorTitle="Select an option" error="Please select a valid option from the dropdown list" promptTitle="Const. Violations Corrected?" prompt="Select Y if there were any construction violations corrected during the testing period.  N or leave blank if there weren't any." sqref="Z7:Z66">
      <formula1>$AR$2:$AR$3</formula1>
    </dataValidation>
    <dataValidation type="list" allowBlank="1" showInputMessage="1" showErrorMessage="1" errorTitle="Select an option" error="Please select a valid option from the dropdown list" promptTitle="Missed Impound?" prompt="Select Y if team missed impound.  N or leave blank if they didn't." sqref="AA7:AA66">
      <formula1>$AR$2:$AR$3</formula1>
    </dataValidation>
    <dataValidation type="decimal" allowBlank="1" showErrorMessage="1" errorTitle="Enter Exam Score" error="Please enter the written test score.  Must be between 0 and 500 points" promptTitle="Exam Score" prompt="Please enter the written test score.  Must be between 0 and 50" sqref="L7:L66">
      <formula1>0</formula1>
      <formula2>500</formula2>
    </dataValidation>
    <dataValidation type="list" allowBlank="1" showInputMessage="1" showErrorMessage="1" errorTitle="Select an option" error="Please select a valid option from the dropdown list" promptTitle="Impound in Box?" prompt="Select Y if team impounded in a labeled box.  N or leave blank if they didn't." sqref="D7:D66">
      <formula1>$AR$2:$AR$3</formula1>
    </dataValidation>
    <dataValidation type="list" allowBlank="1" showInputMessage="1" showErrorMessage="1" errorTitle="Select an option" error="Please select a valid option from the dropdown list" promptTitle="Touched Vehicle?" prompt="Select Y if competitors touched the vehicle during this run.  N or leave blank if there weren't any." sqref="U7:U66 P7:P66">
      <formula1>$AR$2:$AR$3</formula1>
    </dataValidation>
  </dataValidations>
  <printOptions horizontalCentered="1" verticalCentered="1"/>
  <pageMargins left="0.25" right="0.25" top="0.75" bottom="0.75" header="0.3" footer="0.3"/>
  <pageSetup scale="5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Alan Chalker</dc:creator>
  <cp:keywords/>
  <dc:description/>
  <cp:lastModifiedBy>Parikh, Viral</cp:lastModifiedBy>
  <cp:revision/>
  <dcterms:created xsi:type="dcterms:W3CDTF">2009-01-07T04:55:29Z</dcterms:created>
  <dcterms:modified xsi:type="dcterms:W3CDTF">2018-02-03T18:53:01Z</dcterms:modified>
  <cp:category/>
  <cp:contentStatus/>
</cp:coreProperties>
</file>